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omments2.xml" ContentType="application/vnd.openxmlformats-officedocument.spreadsheetml.comments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omments3.xml" ContentType="application/vnd.openxmlformats-officedocument.spreadsheetml.comments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05" windowWidth="19320" windowHeight="12120" tabRatio="972"/>
  </bookViews>
  <sheets>
    <sheet name="COLAEX" sheetId="63" r:id="rId1"/>
    <sheet name="A-EX-001" sheetId="1" r:id="rId2"/>
    <sheet name="A-EX-002" sheetId="2" r:id="rId3"/>
    <sheet name="A-EX-003" sheetId="3" r:id="rId4"/>
    <sheet name="A-EX-004" sheetId="4" r:id="rId5"/>
    <sheet name="A-EX-005" sheetId="5" r:id="rId6"/>
    <sheet name="A-EX-006" sheetId="6" r:id="rId7"/>
    <sheet name="A-EX-007" sheetId="7" r:id="rId8"/>
    <sheet name="A-EX-008" sheetId="8" r:id="rId9"/>
    <sheet name="A-EX-009" sheetId="9" r:id="rId10"/>
    <sheet name="A-EX-010" sheetId="10" r:id="rId11"/>
    <sheet name="A-EX-011" sheetId="11" r:id="rId12"/>
    <sheet name="A-EX-012" sheetId="12" r:id="rId13"/>
    <sheet name="A-EX-013" sheetId="13" r:id="rId14"/>
    <sheet name="A-EX-014" sheetId="14" r:id="rId15"/>
    <sheet name="A-EX-015" sheetId="15" r:id="rId16"/>
    <sheet name="A-EX-016" sheetId="16" r:id="rId17"/>
    <sheet name="A-EX-017" sheetId="17" r:id="rId18"/>
    <sheet name="A-EX-018" sheetId="18" r:id="rId19"/>
    <sheet name="A-EX-019" sheetId="19" r:id="rId20"/>
    <sheet name="A-EX-020" sheetId="20" r:id="rId21"/>
    <sheet name="A-EX-021" sheetId="21" r:id="rId22"/>
    <sheet name="A-EX-022" sheetId="22" r:id="rId23"/>
    <sheet name="A-EX-023" sheetId="23" r:id="rId24"/>
    <sheet name="A-EX-024" sheetId="24" r:id="rId25"/>
    <sheet name="A-EX-025" sheetId="25" r:id="rId26"/>
    <sheet name="A-EX-026" sheetId="26" r:id="rId27"/>
    <sheet name="A-EX-027" sheetId="27" r:id="rId28"/>
    <sheet name="-028" sheetId="28" r:id="rId29"/>
    <sheet name="-029" sheetId="29" r:id="rId30"/>
    <sheet name="-030" sheetId="30" r:id="rId31"/>
    <sheet name="-031" sheetId="31" r:id="rId32"/>
    <sheet name="-032" sheetId="32" r:id="rId33"/>
    <sheet name="-033" sheetId="33" r:id="rId34"/>
    <sheet name="-034" sheetId="34" r:id="rId35"/>
    <sheet name="-035" sheetId="35" r:id="rId36"/>
    <sheet name="-036" sheetId="36" r:id="rId37"/>
    <sheet name="-037" sheetId="37" r:id="rId38"/>
    <sheet name="-038" sheetId="38" r:id="rId39"/>
    <sheet name="-039" sheetId="39" r:id="rId40"/>
    <sheet name="-040" sheetId="40" r:id="rId41"/>
    <sheet name="-041" sheetId="41" r:id="rId42"/>
    <sheet name="042" sheetId="42" r:id="rId43"/>
    <sheet name="-043" sheetId="43" r:id="rId44"/>
    <sheet name="-044" sheetId="44" r:id="rId45"/>
    <sheet name="-045" sheetId="45" r:id="rId46"/>
    <sheet name="-046" sheetId="46" r:id="rId47"/>
    <sheet name="-047" sheetId="47" r:id="rId48"/>
    <sheet name="-048" sheetId="48" r:id="rId49"/>
    <sheet name="-049" sheetId="49" r:id="rId50"/>
    <sheet name="050" sheetId="50" r:id="rId51"/>
    <sheet name="-051" sheetId="51" r:id="rId52"/>
    <sheet name="-052" sheetId="52" r:id="rId53"/>
    <sheet name="-053" sheetId="53" r:id="rId54"/>
    <sheet name="-054" sheetId="54" r:id="rId55"/>
    <sheet name="-055" sheetId="55" r:id="rId56"/>
    <sheet name="-056" sheetId="56" r:id="rId57"/>
    <sheet name="-057" sheetId="57" r:id="rId58"/>
    <sheet name="-058" sheetId="58" r:id="rId59"/>
    <sheet name="-059" sheetId="59" r:id="rId60"/>
    <sheet name="-060" sheetId="60" r:id="rId61"/>
    <sheet name="-061" sheetId="61" r:id="rId62"/>
    <sheet name="-062" sheetId="62" r:id="rId63"/>
    <sheet name="-063" sheetId="66" r:id="rId64"/>
    <sheet name="-064" sheetId="67" r:id="rId65"/>
    <sheet name="-065" sheetId="68" r:id="rId66"/>
    <sheet name="-066" sheetId="69" r:id="rId67"/>
    <sheet name="-067" sheetId="70" r:id="rId68"/>
    <sheet name="-068" sheetId="71" r:id="rId69"/>
    <sheet name="-069" sheetId="72" r:id="rId70"/>
    <sheet name="Plan1" sheetId="73" r:id="rId71"/>
  </sheets>
  <definedNames>
    <definedName name="_xlnm.Print_Area" localSheetId="28">'-028'!$A$1:$X$113</definedName>
    <definedName name="_xlnm.Print_Area" localSheetId="29">'-029'!$A$1:$X$113</definedName>
    <definedName name="_xlnm.Print_Area" localSheetId="30">'-030'!$A$1:$X$113</definedName>
    <definedName name="_xlnm.Print_Area" localSheetId="31">'-031'!$A$1:$X$113</definedName>
    <definedName name="_xlnm.Print_Area" localSheetId="32">'-032'!$A$1:$X$113</definedName>
    <definedName name="_xlnm.Print_Area" localSheetId="33">'-033'!$A$1:$X$113</definedName>
    <definedName name="_xlnm.Print_Area" localSheetId="34">'-034'!$A$1:$X$113</definedName>
    <definedName name="_xlnm.Print_Area" localSheetId="36">'-036'!$A$1:$X$113</definedName>
    <definedName name="_xlnm.Print_Area" localSheetId="37">'-037'!$A$1:$X$113</definedName>
    <definedName name="_xlnm.Print_Area" localSheetId="38">'-038'!$A$1:$X$113</definedName>
    <definedName name="_xlnm.Print_Area" localSheetId="39">'-039'!$A$1:$X$113</definedName>
    <definedName name="_xlnm.Print_Area" localSheetId="40">'-040'!$A$1:$X$113</definedName>
    <definedName name="_xlnm.Print_Area" localSheetId="41">'-041'!$A$1:$X$113</definedName>
    <definedName name="_xlnm.Print_Area" localSheetId="42">'042'!$A$1:$X$113</definedName>
    <definedName name="_xlnm.Print_Area" localSheetId="43">'-043'!$A$1:$X$113</definedName>
    <definedName name="_xlnm.Print_Area" localSheetId="44">'-044'!$A$1:$X$113</definedName>
    <definedName name="_xlnm.Print_Area" localSheetId="45">'-045'!$A$1:$X$113</definedName>
    <definedName name="_xlnm.Print_Area" localSheetId="46">'-046'!$A$1:$X$113</definedName>
    <definedName name="_xlnm.Print_Area" localSheetId="47">'-047'!$A$1:$X$113</definedName>
    <definedName name="_xlnm.Print_Area" localSheetId="48">'-048'!$A$1:$X$113</definedName>
    <definedName name="_xlnm.Print_Area" localSheetId="49">'-049'!$A$1:$X$113</definedName>
    <definedName name="_xlnm.Print_Area" localSheetId="50">'050'!$A$1:$X$113</definedName>
    <definedName name="_xlnm.Print_Area" localSheetId="51">'-051'!$A$1:$X$113</definedName>
    <definedName name="_xlnm.Print_Area" localSheetId="52">'-052'!$A$1:$X$113</definedName>
    <definedName name="_xlnm.Print_Area" localSheetId="53">'-053'!$A$1:$X$113</definedName>
    <definedName name="_xlnm.Print_Area" localSheetId="54">'-054'!$A$1:$X$113</definedName>
    <definedName name="_xlnm.Print_Area" localSheetId="55">'-055'!$A$1:$X$113</definedName>
    <definedName name="_xlnm.Print_Area" localSheetId="56">'-056'!$A$1:$X$113</definedName>
    <definedName name="_xlnm.Print_Area" localSheetId="57">'-057'!$A$1:$X$113</definedName>
    <definedName name="_xlnm.Print_Area" localSheetId="58">'-058'!$A$1:$X$113</definedName>
    <definedName name="_xlnm.Print_Area" localSheetId="59">'-059'!$A$1:$X$113</definedName>
    <definedName name="_xlnm.Print_Area" localSheetId="60">'-060'!$A$1:$X$113</definedName>
    <definedName name="_xlnm.Print_Area" localSheetId="61">'-061'!$A$1:$X$114</definedName>
    <definedName name="_xlnm.Print_Area" localSheetId="62">'-062'!$A$1:$X$114</definedName>
    <definedName name="_xlnm.Print_Area" localSheetId="63">'-063'!$A$1:$X$113</definedName>
    <definedName name="_xlnm.Print_Area" localSheetId="64">'-064'!$A$1:$X$113</definedName>
    <definedName name="_xlnm.Print_Area" localSheetId="65">'-065'!$A$1:$X$114</definedName>
    <definedName name="_xlnm.Print_Area" localSheetId="66">'-066'!$A$1:$X$114</definedName>
    <definedName name="_xlnm.Print_Area" localSheetId="67">'-067'!$A$1:$X$114</definedName>
    <definedName name="_xlnm.Print_Area" localSheetId="68">'-068'!$A$1:$X$114</definedName>
    <definedName name="_xlnm.Print_Area" localSheetId="69">'-069'!$A$1:$X$114</definedName>
    <definedName name="_xlnm.Print_Area" localSheetId="1">'A-EX-001'!$A$1:$X$113</definedName>
    <definedName name="_xlnm.Print_Area" localSheetId="2">'A-EX-002'!$A$1:$X$113</definedName>
    <definedName name="_xlnm.Print_Area" localSheetId="3">'A-EX-003'!$A$1:$X$113</definedName>
    <definedName name="_xlnm.Print_Area" localSheetId="4">'A-EX-004'!$A$1:$X$113</definedName>
    <definedName name="_xlnm.Print_Area" localSheetId="5">'A-EX-005'!$A$1:$X$113</definedName>
    <definedName name="_xlnm.Print_Area" localSheetId="6">'A-EX-006'!$A$1:$X$113</definedName>
    <definedName name="_xlnm.Print_Area" localSheetId="7">'A-EX-007'!$A$1:$X$113</definedName>
    <definedName name="_xlnm.Print_Area" localSheetId="8">'A-EX-008'!$A$1:$X$113</definedName>
    <definedName name="_xlnm.Print_Area" localSheetId="9">'A-EX-009'!$A$1:$X$113</definedName>
    <definedName name="_xlnm.Print_Area" localSheetId="10">'A-EX-010'!$A$1:$X$113</definedName>
    <definedName name="_xlnm.Print_Area" localSheetId="11">'A-EX-011'!$A$1:$X$113</definedName>
    <definedName name="_xlnm.Print_Area" localSheetId="12">'A-EX-012'!$A$1:$X$113</definedName>
    <definedName name="_xlnm.Print_Area" localSheetId="13">'A-EX-013'!$A$1:$X$113</definedName>
    <definedName name="_xlnm.Print_Area" localSheetId="14">'A-EX-014'!$A$1:$X$113</definedName>
    <definedName name="_xlnm.Print_Area" localSheetId="15">'A-EX-015'!$A$1:$X$113</definedName>
    <definedName name="_xlnm.Print_Area" localSheetId="16">'A-EX-016'!$A$1:$X$113</definedName>
    <definedName name="_xlnm.Print_Area" localSheetId="17">'A-EX-017'!$A$1:$X$113</definedName>
    <definedName name="_xlnm.Print_Area" localSheetId="18">'A-EX-018'!$A$1:$X$113</definedName>
    <definedName name="_xlnm.Print_Area" localSheetId="19">'A-EX-019'!$A$1:$X$113</definedName>
    <definedName name="_xlnm.Print_Area" localSheetId="20">'A-EX-020'!$A$1:$X$113</definedName>
    <definedName name="_xlnm.Print_Area" localSheetId="21">'A-EX-021'!$A$1:$X$113</definedName>
    <definedName name="_xlnm.Print_Area" localSheetId="22">'A-EX-022'!$A$1:$X$113</definedName>
    <definedName name="_xlnm.Print_Area" localSheetId="23">'A-EX-023'!$A$1:$X$113</definedName>
    <definedName name="_xlnm.Print_Area" localSheetId="24">'A-EX-024'!$A$1:$X$113</definedName>
    <definedName name="_xlnm.Print_Area" localSheetId="25">'A-EX-025'!$A$1:$X$113</definedName>
    <definedName name="_xlnm.Print_Area" localSheetId="26">'A-EX-026'!$A$1:$X$113</definedName>
    <definedName name="_xlnm.Print_Area" localSheetId="27">'A-EX-027'!$A$1:$X$113</definedName>
    <definedName name="_xlnm.Print_Area" localSheetId="0">COLAEX!$A$1:$AA$89</definedName>
    <definedName name="_xlnm.Print_Titles" localSheetId="0">COLAEX!$19:$19</definedName>
  </definedNames>
  <calcPr calcId="144525"/>
</workbook>
</file>

<file path=xl/calcChain.xml><?xml version="1.0" encoding="utf-8"?>
<calcChain xmlns="http://schemas.openxmlformats.org/spreadsheetml/2006/main">
  <c r="L47" i="63" l="1"/>
  <c r="O7" i="63" s="1"/>
  <c r="K47" i="63"/>
  <c r="M7" i="63" s="1"/>
  <c r="Q78" i="26"/>
  <c r="E90" i="25"/>
  <c r="Q78" i="25"/>
  <c r="Q28" i="23"/>
  <c r="Q78" i="21"/>
  <c r="E90" i="19"/>
  <c r="Q78" i="19"/>
  <c r="Q27" i="18"/>
  <c r="L46" i="63"/>
  <c r="L45" i="63"/>
  <c r="L44" i="63"/>
  <c r="L43" i="63"/>
  <c r="L42" i="63"/>
  <c r="L41" i="63"/>
  <c r="L40" i="63"/>
  <c r="L39" i="63"/>
  <c r="L38" i="63"/>
  <c r="L37" i="63"/>
  <c r="L36" i="63"/>
  <c r="L35" i="63"/>
  <c r="L34" i="63"/>
  <c r="L33" i="63"/>
  <c r="L32" i="63"/>
  <c r="L31" i="63"/>
  <c r="L30" i="63"/>
  <c r="L29" i="63"/>
  <c r="L28" i="63"/>
  <c r="L27" i="63"/>
  <c r="L26" i="63"/>
  <c r="L25" i="63"/>
  <c r="L24" i="63"/>
  <c r="L23" i="63"/>
  <c r="L22" i="63"/>
  <c r="L21" i="63"/>
  <c r="L20" i="63"/>
  <c r="K46" i="63"/>
  <c r="K45" i="63"/>
  <c r="K44" i="63"/>
  <c r="K43" i="63"/>
  <c r="K42" i="63"/>
  <c r="K41" i="63"/>
  <c r="K40" i="63"/>
  <c r="K39" i="63"/>
  <c r="K38" i="63"/>
  <c r="K37" i="63"/>
  <c r="K36" i="63"/>
  <c r="K35" i="63"/>
  <c r="K34" i="63"/>
  <c r="K33" i="63"/>
  <c r="K32" i="63"/>
  <c r="K31" i="63"/>
  <c r="K30" i="63"/>
  <c r="K29" i="63"/>
  <c r="K28" i="63"/>
  <c r="K27" i="63"/>
  <c r="K26" i="63"/>
  <c r="K25" i="63"/>
  <c r="K24" i="63"/>
  <c r="K23" i="63"/>
  <c r="K22" i="63"/>
  <c r="K21" i="63"/>
  <c r="K20" i="63"/>
  <c r="U111" i="72" l="1"/>
  <c r="I111" i="72"/>
  <c r="U95" i="72"/>
  <c r="I95" i="72"/>
  <c r="U66" i="72"/>
  <c r="I66" i="72"/>
  <c r="U44" i="72"/>
  <c r="O16" i="72" s="1"/>
  <c r="Q44" i="72"/>
  <c r="E44" i="72"/>
  <c r="C16" i="72" s="1"/>
  <c r="U42" i="72"/>
  <c r="L16" i="72" s="1"/>
  <c r="S28" i="72"/>
  <c r="G28" i="72"/>
  <c r="S27" i="72"/>
  <c r="G27" i="72"/>
  <c r="S26" i="72"/>
  <c r="G26" i="72"/>
  <c r="S25" i="72"/>
  <c r="G25" i="72"/>
  <c r="S24" i="72"/>
  <c r="U32" i="72" s="1"/>
  <c r="G24" i="72"/>
  <c r="S23" i="72"/>
  <c r="G23" i="72"/>
  <c r="S22" i="72"/>
  <c r="G22" i="72"/>
  <c r="S21" i="72"/>
  <c r="S30" i="72" s="1"/>
  <c r="S32" i="72" s="1"/>
  <c r="I16" i="72" s="1"/>
  <c r="G21" i="72"/>
  <c r="G20" i="72"/>
  <c r="U111" i="71"/>
  <c r="I111" i="71"/>
  <c r="U95" i="71"/>
  <c r="I95" i="71"/>
  <c r="U66" i="71"/>
  <c r="I66" i="71"/>
  <c r="U44" i="71"/>
  <c r="Q44" i="71"/>
  <c r="E44" i="71"/>
  <c r="U42" i="71"/>
  <c r="L16" i="71" s="1"/>
  <c r="S28" i="71"/>
  <c r="G28" i="71"/>
  <c r="S27" i="71"/>
  <c r="G27" i="71"/>
  <c r="S26" i="71"/>
  <c r="G26" i="71"/>
  <c r="S25" i="71"/>
  <c r="G25" i="71"/>
  <c r="S24" i="71"/>
  <c r="U32" i="71" s="1"/>
  <c r="G24" i="71"/>
  <c r="S23" i="71"/>
  <c r="G23" i="71"/>
  <c r="S22" i="71"/>
  <c r="G22" i="71"/>
  <c r="S21" i="71"/>
  <c r="G21" i="71"/>
  <c r="G20" i="71"/>
  <c r="O16" i="71"/>
  <c r="C16" i="71"/>
  <c r="U111" i="70"/>
  <c r="I111" i="70"/>
  <c r="U95" i="70"/>
  <c r="I95" i="70"/>
  <c r="U66" i="70"/>
  <c r="I66" i="70"/>
  <c r="U44" i="70"/>
  <c r="O16" i="70" s="1"/>
  <c r="Q44" i="70"/>
  <c r="E44" i="70"/>
  <c r="C16" i="70" s="1"/>
  <c r="U42" i="70"/>
  <c r="L16" i="70" s="1"/>
  <c r="S28" i="70"/>
  <c r="G28" i="70"/>
  <c r="S27" i="70"/>
  <c r="G27" i="70"/>
  <c r="S26" i="70"/>
  <c r="G26" i="70"/>
  <c r="S25" i="70"/>
  <c r="G25" i="70"/>
  <c r="S24" i="70"/>
  <c r="G24" i="70"/>
  <c r="S23" i="70"/>
  <c r="G23" i="70"/>
  <c r="S22" i="70"/>
  <c r="G22" i="70"/>
  <c r="S21" i="70"/>
  <c r="S30" i="70" s="1"/>
  <c r="S32" i="70" s="1"/>
  <c r="I16" i="70" s="1"/>
  <c r="G21" i="70"/>
  <c r="G20" i="70"/>
  <c r="U111" i="69"/>
  <c r="I111" i="69"/>
  <c r="U95" i="69"/>
  <c r="I95" i="69"/>
  <c r="U66" i="69"/>
  <c r="I66" i="69"/>
  <c r="U44" i="69"/>
  <c r="O16" i="69" s="1"/>
  <c r="Q44" i="69"/>
  <c r="E44" i="69"/>
  <c r="C16" i="69" s="1"/>
  <c r="U42" i="69"/>
  <c r="S28" i="69"/>
  <c r="G28" i="69"/>
  <c r="S27" i="69"/>
  <c r="G27" i="69"/>
  <c r="S26" i="69"/>
  <c r="G26" i="69"/>
  <c r="S25" i="69"/>
  <c r="G25" i="69"/>
  <c r="S24" i="69"/>
  <c r="U32" i="69" s="1"/>
  <c r="G24" i="69"/>
  <c r="S23" i="69"/>
  <c r="G23" i="69"/>
  <c r="S22" i="69"/>
  <c r="G22" i="69"/>
  <c r="S21" i="69"/>
  <c r="S30" i="69" s="1"/>
  <c r="S32" i="69" s="1"/>
  <c r="I16" i="69" s="1"/>
  <c r="G21" i="69"/>
  <c r="G20" i="69"/>
  <c r="L16" i="69"/>
  <c r="U111" i="68"/>
  <c r="I111" i="68"/>
  <c r="U95" i="68"/>
  <c r="I95" i="68"/>
  <c r="U66" i="68"/>
  <c r="I66" i="68"/>
  <c r="U44" i="68"/>
  <c r="O16" i="68" s="1"/>
  <c r="Q44" i="68"/>
  <c r="E44" i="68"/>
  <c r="C16" i="68" s="1"/>
  <c r="U42" i="68"/>
  <c r="L16" i="68" s="1"/>
  <c r="S28" i="68"/>
  <c r="G28" i="68"/>
  <c r="S27" i="68"/>
  <c r="G27" i="68"/>
  <c r="S26" i="68"/>
  <c r="G26" i="68"/>
  <c r="S25" i="68"/>
  <c r="G25" i="68"/>
  <c r="S24" i="68"/>
  <c r="G24" i="68"/>
  <c r="S23" i="68"/>
  <c r="G23" i="68"/>
  <c r="S22" i="68"/>
  <c r="G22" i="68"/>
  <c r="S21" i="68"/>
  <c r="G21" i="68"/>
  <c r="G20" i="68"/>
  <c r="U111" i="67"/>
  <c r="I111" i="67"/>
  <c r="U95" i="67"/>
  <c r="I95" i="67"/>
  <c r="U66" i="67"/>
  <c r="I66" i="67"/>
  <c r="U44" i="67"/>
  <c r="O16" i="67" s="1"/>
  <c r="Q44" i="67"/>
  <c r="E44" i="67"/>
  <c r="C16" i="67" s="1"/>
  <c r="U42" i="67"/>
  <c r="L16" i="67" s="1"/>
  <c r="S28" i="67"/>
  <c r="G28" i="67"/>
  <c r="S27" i="67"/>
  <c r="G27" i="67"/>
  <c r="S26" i="67"/>
  <c r="G26" i="67"/>
  <c r="S25" i="67"/>
  <c r="G25" i="67"/>
  <c r="S24" i="67"/>
  <c r="G24" i="67"/>
  <c r="S23" i="67"/>
  <c r="G23" i="67"/>
  <c r="S22" i="67"/>
  <c r="G22" i="67"/>
  <c r="S21" i="67"/>
  <c r="S30" i="67" s="1"/>
  <c r="S32" i="67" s="1"/>
  <c r="I16" i="67" s="1"/>
  <c r="G21" i="67"/>
  <c r="G20" i="67"/>
  <c r="U111" i="66"/>
  <c r="I111" i="66"/>
  <c r="U95" i="66"/>
  <c r="I95" i="66"/>
  <c r="U66" i="66"/>
  <c r="I66" i="66"/>
  <c r="U44" i="66"/>
  <c r="O16" i="66" s="1"/>
  <c r="Q44" i="66"/>
  <c r="E44" i="66"/>
  <c r="C16" i="66" s="1"/>
  <c r="U42" i="66"/>
  <c r="L16" i="66" s="1"/>
  <c r="S28" i="66"/>
  <c r="G28" i="66"/>
  <c r="S27" i="66"/>
  <c r="G27" i="66"/>
  <c r="S26" i="66"/>
  <c r="G26" i="66"/>
  <c r="S25" i="66"/>
  <c r="G25" i="66"/>
  <c r="S24" i="66"/>
  <c r="U32" i="66" s="1"/>
  <c r="G24" i="66"/>
  <c r="S23" i="66"/>
  <c r="G23" i="66"/>
  <c r="S22" i="66"/>
  <c r="G22" i="66"/>
  <c r="S21" i="66"/>
  <c r="S30" i="66" s="1"/>
  <c r="S32" i="66" s="1"/>
  <c r="I16" i="66" s="1"/>
  <c r="G21" i="66"/>
  <c r="G20" i="66"/>
  <c r="K11" i="66" l="1"/>
  <c r="S30" i="71"/>
  <c r="S32" i="71" s="1"/>
  <c r="I16" i="71" s="1"/>
  <c r="U32" i="70"/>
  <c r="K11" i="70" s="1"/>
  <c r="G30" i="69"/>
  <c r="G32" i="69" s="1"/>
  <c r="F16" i="69" s="1"/>
  <c r="U32" i="68"/>
  <c r="S30" i="68"/>
  <c r="S32" i="68" s="1"/>
  <c r="I16" i="68" s="1"/>
  <c r="U32" i="67"/>
  <c r="K11" i="67" s="1"/>
  <c r="U30" i="71"/>
  <c r="E11" i="71" s="1"/>
  <c r="K11" i="71"/>
  <c r="G30" i="70"/>
  <c r="G32" i="70" s="1"/>
  <c r="F16" i="70" s="1"/>
  <c r="K11" i="69"/>
  <c r="K11" i="68"/>
  <c r="G30" i="67"/>
  <c r="G32" i="67" s="1"/>
  <c r="F16" i="67" s="1"/>
  <c r="G30" i="66"/>
  <c r="G32" i="66" s="1"/>
  <c r="F16" i="66" s="1"/>
  <c r="U30" i="66"/>
  <c r="E11" i="66" s="1"/>
  <c r="P11" i="66" s="1"/>
  <c r="K13" i="66" s="1"/>
  <c r="U30" i="67"/>
  <c r="E11" i="67" s="1"/>
  <c r="G30" i="68"/>
  <c r="G32" i="68" s="1"/>
  <c r="F16" i="68" s="1"/>
  <c r="U30" i="68"/>
  <c r="E11" i="68" s="1"/>
  <c r="U30" i="69"/>
  <c r="E11" i="69" s="1"/>
  <c r="U30" i="70"/>
  <c r="E11" i="70" s="1"/>
  <c r="G30" i="71"/>
  <c r="G32" i="71" s="1"/>
  <c r="F16" i="71" s="1"/>
  <c r="G30" i="72"/>
  <c r="G32" i="72" s="1"/>
  <c r="F16" i="72" s="1"/>
  <c r="K11" i="72"/>
  <c r="U30" i="72"/>
  <c r="E11" i="72" s="1"/>
  <c r="P11" i="69" l="1"/>
  <c r="K13" i="69" s="1"/>
  <c r="P11" i="71"/>
  <c r="K13" i="71" s="1"/>
  <c r="P11" i="70"/>
  <c r="E13" i="70" s="1"/>
  <c r="P11" i="68"/>
  <c r="K13" i="68" s="1"/>
  <c r="P11" i="67"/>
  <c r="K13" i="67" s="1"/>
  <c r="E13" i="66"/>
  <c r="P11" i="72"/>
  <c r="K13" i="72" s="1"/>
  <c r="E13" i="69" l="1"/>
  <c r="K13" i="70"/>
  <c r="E13" i="71"/>
  <c r="E13" i="68"/>
  <c r="E13" i="67"/>
  <c r="E13" i="72"/>
  <c r="U111" i="57" l="1"/>
  <c r="I111" i="57"/>
  <c r="U95" i="57"/>
  <c r="I95" i="57"/>
  <c r="U66" i="57"/>
  <c r="I66" i="57"/>
  <c r="U44" i="57"/>
  <c r="Q44" i="57"/>
  <c r="E44" i="57"/>
  <c r="U42" i="57"/>
  <c r="S28" i="57"/>
  <c r="G28" i="57"/>
  <c r="S27" i="57"/>
  <c r="G27" i="57"/>
  <c r="S26" i="57"/>
  <c r="G26" i="57"/>
  <c r="S25" i="57"/>
  <c r="G25" i="57"/>
  <c r="S24" i="57"/>
  <c r="U32" i="57" s="1"/>
  <c r="G24" i="57"/>
  <c r="S23" i="57"/>
  <c r="G23" i="57"/>
  <c r="S22" i="57"/>
  <c r="G22" i="57"/>
  <c r="S21" i="57"/>
  <c r="S30" i="57" s="1"/>
  <c r="S32" i="57" s="1"/>
  <c r="G21" i="57"/>
  <c r="G20" i="57"/>
  <c r="R46" i="63"/>
  <c r="R45" i="63"/>
  <c r="R44" i="63"/>
  <c r="R43" i="63"/>
  <c r="R42" i="63"/>
  <c r="R41" i="63"/>
  <c r="R40" i="63"/>
  <c r="R39" i="63"/>
  <c r="R38" i="63"/>
  <c r="R37" i="63"/>
  <c r="R36" i="63"/>
  <c r="R35" i="63"/>
  <c r="R34" i="63"/>
  <c r="R33" i="63"/>
  <c r="R32" i="63"/>
  <c r="R31" i="63"/>
  <c r="R30" i="63"/>
  <c r="R29" i="63"/>
  <c r="R28" i="63"/>
  <c r="R27" i="63"/>
  <c r="R26" i="63"/>
  <c r="R25" i="63"/>
  <c r="R24" i="63"/>
  <c r="R23" i="63"/>
  <c r="R22" i="63"/>
  <c r="R21" i="63"/>
  <c r="R20" i="63"/>
  <c r="Q46" i="63"/>
  <c r="Q45" i="63"/>
  <c r="Q44" i="63"/>
  <c r="Q43" i="63"/>
  <c r="Q42" i="63"/>
  <c r="Q41" i="63"/>
  <c r="Q40" i="63"/>
  <c r="Q39" i="63"/>
  <c r="Q38" i="63"/>
  <c r="Q37" i="63"/>
  <c r="Q36" i="63"/>
  <c r="Q35" i="63"/>
  <c r="Q34" i="63"/>
  <c r="Q33" i="63"/>
  <c r="Q32" i="63"/>
  <c r="Q31" i="63"/>
  <c r="Q30" i="63"/>
  <c r="Q29" i="63"/>
  <c r="Q28" i="63"/>
  <c r="Q27" i="63"/>
  <c r="Q26" i="63"/>
  <c r="Q25" i="63"/>
  <c r="Q24" i="63"/>
  <c r="Q23" i="63"/>
  <c r="Q22" i="63"/>
  <c r="Q21" i="63"/>
  <c r="Q20" i="63"/>
  <c r="P46" i="63"/>
  <c r="P45" i="63"/>
  <c r="P44" i="63"/>
  <c r="P43" i="63"/>
  <c r="P42" i="63"/>
  <c r="P41" i="63"/>
  <c r="P40" i="63"/>
  <c r="P39" i="63"/>
  <c r="P38" i="63"/>
  <c r="P37" i="63"/>
  <c r="P36" i="63"/>
  <c r="P35" i="63"/>
  <c r="P34" i="63"/>
  <c r="P33" i="63"/>
  <c r="P32" i="63"/>
  <c r="P31" i="63"/>
  <c r="P30" i="63"/>
  <c r="P29" i="63"/>
  <c r="P28" i="63"/>
  <c r="P27" i="63"/>
  <c r="P26" i="63"/>
  <c r="P25" i="63"/>
  <c r="P24" i="63"/>
  <c r="P23" i="63"/>
  <c r="P22" i="63"/>
  <c r="P21" i="63"/>
  <c r="W60" i="63"/>
  <c r="W51" i="63"/>
  <c r="W43" i="63"/>
  <c r="P20" i="63"/>
  <c r="G28" i="62"/>
  <c r="G27" i="62"/>
  <c r="G26" i="62"/>
  <c r="G25" i="62"/>
  <c r="G24" i="62"/>
  <c r="G23" i="62"/>
  <c r="G22" i="62"/>
  <c r="G21" i="62"/>
  <c r="G20" i="62"/>
  <c r="G28" i="61"/>
  <c r="G27" i="61"/>
  <c r="G26" i="61"/>
  <c r="G25" i="61"/>
  <c r="G24" i="61"/>
  <c r="G23" i="61"/>
  <c r="G22" i="61"/>
  <c r="G21" i="61"/>
  <c r="G20" i="61"/>
  <c r="G28" i="60"/>
  <c r="G27" i="60"/>
  <c r="G26" i="60"/>
  <c r="G25" i="60"/>
  <c r="G24" i="60"/>
  <c r="G23" i="60"/>
  <c r="G22" i="60"/>
  <c r="G21" i="60"/>
  <c r="G20" i="60"/>
  <c r="G28" i="59"/>
  <c r="G27" i="59"/>
  <c r="G26" i="59"/>
  <c r="G25" i="59"/>
  <c r="G24" i="59"/>
  <c r="G23" i="59"/>
  <c r="G22" i="59"/>
  <c r="G21" i="59"/>
  <c r="G20" i="59"/>
  <c r="G28" i="58"/>
  <c r="G27" i="58"/>
  <c r="G26" i="58"/>
  <c r="G25" i="58"/>
  <c r="G24" i="58"/>
  <c r="G23" i="58"/>
  <c r="G22" i="58"/>
  <c r="G21" i="58"/>
  <c r="G20" i="58"/>
  <c r="G28" i="56"/>
  <c r="G27" i="56"/>
  <c r="G26" i="56"/>
  <c r="G25" i="56"/>
  <c r="G24" i="56"/>
  <c r="G23" i="56"/>
  <c r="G22" i="56"/>
  <c r="G21" i="56"/>
  <c r="G20" i="56"/>
  <c r="G28" i="55"/>
  <c r="G27" i="55"/>
  <c r="G26" i="55"/>
  <c r="G25" i="55"/>
  <c r="G24" i="55"/>
  <c r="G23" i="55"/>
  <c r="G22" i="55"/>
  <c r="G21" i="55"/>
  <c r="G20" i="55"/>
  <c r="G28" i="54"/>
  <c r="G27" i="54"/>
  <c r="G26" i="54"/>
  <c r="G25" i="54"/>
  <c r="G24" i="54"/>
  <c r="G23" i="54"/>
  <c r="G22" i="54"/>
  <c r="G21" i="54"/>
  <c r="G20" i="54"/>
  <c r="G28" i="53"/>
  <c r="G27" i="53"/>
  <c r="G26" i="53"/>
  <c r="G25" i="53"/>
  <c r="G24" i="53"/>
  <c r="G23" i="53"/>
  <c r="G22" i="53"/>
  <c r="G21" i="53"/>
  <c r="G20" i="53"/>
  <c r="G28" i="52"/>
  <c r="G27" i="52"/>
  <c r="G26" i="52"/>
  <c r="G25" i="52"/>
  <c r="G24" i="52"/>
  <c r="G23" i="52"/>
  <c r="G22" i="52"/>
  <c r="G21" i="52"/>
  <c r="G20" i="52"/>
  <c r="G28" i="51"/>
  <c r="G27" i="51"/>
  <c r="G26" i="51"/>
  <c r="G25" i="51"/>
  <c r="G24" i="51"/>
  <c r="G23" i="51"/>
  <c r="G22" i="51"/>
  <c r="G21" i="51"/>
  <c r="G20" i="51"/>
  <c r="G28" i="50"/>
  <c r="G27" i="50"/>
  <c r="G26" i="50"/>
  <c r="G25" i="50"/>
  <c r="G24" i="50"/>
  <c r="G23" i="50"/>
  <c r="G22" i="50"/>
  <c r="G21" i="50"/>
  <c r="G20" i="50"/>
  <c r="G28" i="49"/>
  <c r="G27" i="49"/>
  <c r="G26" i="49"/>
  <c r="G25" i="49"/>
  <c r="G24" i="49"/>
  <c r="G23" i="49"/>
  <c r="G22" i="49"/>
  <c r="G21" i="49"/>
  <c r="G20" i="49"/>
  <c r="G28" i="48"/>
  <c r="G27" i="48"/>
  <c r="G26" i="48"/>
  <c r="G25" i="48"/>
  <c r="G24" i="48"/>
  <c r="G23" i="48"/>
  <c r="G22" i="48"/>
  <c r="G21" i="48"/>
  <c r="G20" i="48"/>
  <c r="G28" i="47"/>
  <c r="G27" i="47"/>
  <c r="G26" i="47"/>
  <c r="G25" i="47"/>
  <c r="G24" i="47"/>
  <c r="G23" i="47"/>
  <c r="G22" i="47"/>
  <c r="G21" i="47"/>
  <c r="G20" i="47"/>
  <c r="G28" i="46"/>
  <c r="G27" i="46"/>
  <c r="G26" i="46"/>
  <c r="G25" i="46"/>
  <c r="G24" i="46"/>
  <c r="G23" i="46"/>
  <c r="G22" i="46"/>
  <c r="G21" i="46"/>
  <c r="G20" i="46"/>
  <c r="G28" i="45"/>
  <c r="G27" i="45"/>
  <c r="G26" i="45"/>
  <c r="G25" i="45"/>
  <c r="G24" i="45"/>
  <c r="G23" i="45"/>
  <c r="G22" i="45"/>
  <c r="G21" i="45"/>
  <c r="G20" i="45"/>
  <c r="G28" i="44"/>
  <c r="G27" i="44"/>
  <c r="G26" i="44"/>
  <c r="G25" i="44"/>
  <c r="G24" i="44"/>
  <c r="G23" i="44"/>
  <c r="G22" i="44"/>
  <c r="G21" i="44"/>
  <c r="G20" i="44"/>
  <c r="G28" i="43"/>
  <c r="G27" i="43"/>
  <c r="G26" i="43"/>
  <c r="G25" i="43"/>
  <c r="G24" i="43"/>
  <c r="G23" i="43"/>
  <c r="G22" i="43"/>
  <c r="G21" i="43"/>
  <c r="G20" i="43"/>
  <c r="G28" i="42"/>
  <c r="G27" i="42"/>
  <c r="G26" i="42"/>
  <c r="G25" i="42"/>
  <c r="G24" i="42"/>
  <c r="G23" i="42"/>
  <c r="G22" i="42"/>
  <c r="G21" i="42"/>
  <c r="G20" i="42"/>
  <c r="G28" i="41"/>
  <c r="G27" i="41"/>
  <c r="G26" i="41"/>
  <c r="G25" i="41"/>
  <c r="G24" i="41"/>
  <c r="G23" i="41"/>
  <c r="G22" i="41"/>
  <c r="G21" i="41"/>
  <c r="G20" i="41"/>
  <c r="G28" i="40"/>
  <c r="G27" i="40"/>
  <c r="G26" i="40"/>
  <c r="G25" i="40"/>
  <c r="G24" i="40"/>
  <c r="G23" i="40"/>
  <c r="G22" i="40"/>
  <c r="G21" i="40"/>
  <c r="G20" i="40"/>
  <c r="G28" i="39"/>
  <c r="G27" i="39"/>
  <c r="G26" i="39"/>
  <c r="G25" i="39"/>
  <c r="G24" i="39"/>
  <c r="G23" i="39"/>
  <c r="G22" i="39"/>
  <c r="G21" i="39"/>
  <c r="G20" i="39"/>
  <c r="G28" i="38"/>
  <c r="G27" i="38"/>
  <c r="G26" i="38"/>
  <c r="G25" i="38"/>
  <c r="G24" i="38"/>
  <c r="G23" i="38"/>
  <c r="G22" i="38"/>
  <c r="G21" i="38"/>
  <c r="G20" i="38"/>
  <c r="G28" i="37"/>
  <c r="G27" i="37"/>
  <c r="G26" i="37"/>
  <c r="G25" i="37"/>
  <c r="G24" i="37"/>
  <c r="G23" i="37"/>
  <c r="G22" i="37"/>
  <c r="G21" i="37"/>
  <c r="G20" i="37"/>
  <c r="G28" i="36"/>
  <c r="G27" i="36"/>
  <c r="G26" i="36"/>
  <c r="G25" i="36"/>
  <c r="G24" i="36"/>
  <c r="G23" i="36"/>
  <c r="G22" i="36"/>
  <c r="G21" i="36"/>
  <c r="G20" i="36"/>
  <c r="G28" i="35"/>
  <c r="G27" i="35"/>
  <c r="G26" i="35"/>
  <c r="G25" i="35"/>
  <c r="G24" i="35"/>
  <c r="G23" i="35"/>
  <c r="G22" i="35"/>
  <c r="G21" i="35"/>
  <c r="G20" i="35"/>
  <c r="G28" i="34"/>
  <c r="G27" i="34"/>
  <c r="G26" i="34"/>
  <c r="G25" i="34"/>
  <c r="G24" i="34"/>
  <c r="G23" i="34"/>
  <c r="G22" i="34"/>
  <c r="G21" i="34"/>
  <c r="G20" i="34"/>
  <c r="G28" i="33"/>
  <c r="G27" i="33"/>
  <c r="G26" i="33"/>
  <c r="G25" i="33"/>
  <c r="G24" i="33"/>
  <c r="G23" i="33"/>
  <c r="G22" i="33"/>
  <c r="G21" i="33"/>
  <c r="G20" i="33"/>
  <c r="G28" i="32"/>
  <c r="G27" i="32"/>
  <c r="G26" i="32"/>
  <c r="G25" i="32"/>
  <c r="G24" i="32"/>
  <c r="G23" i="32"/>
  <c r="G22" i="32"/>
  <c r="G21" i="32"/>
  <c r="G20" i="32"/>
  <c r="G28" i="31"/>
  <c r="G27" i="31"/>
  <c r="G26" i="31"/>
  <c r="G25" i="31"/>
  <c r="G24" i="31"/>
  <c r="G23" i="31"/>
  <c r="G22" i="31"/>
  <c r="G21" i="31"/>
  <c r="G20" i="31"/>
  <c r="G28" i="30"/>
  <c r="G27" i="30"/>
  <c r="G26" i="30"/>
  <c r="G25" i="30"/>
  <c r="G24" i="30"/>
  <c r="G23" i="30"/>
  <c r="G22" i="30"/>
  <c r="G21" i="30"/>
  <c r="G20" i="30"/>
  <c r="G28" i="29"/>
  <c r="G27" i="29"/>
  <c r="G26" i="29"/>
  <c r="G25" i="29"/>
  <c r="G24" i="29"/>
  <c r="G23" i="29"/>
  <c r="G22" i="29"/>
  <c r="G21" i="29"/>
  <c r="G20" i="29"/>
  <c r="G28" i="28"/>
  <c r="G27" i="28"/>
  <c r="G26" i="28"/>
  <c r="G25" i="28"/>
  <c r="G24" i="28"/>
  <c r="G23" i="28"/>
  <c r="G22" i="28"/>
  <c r="G21" i="28"/>
  <c r="G20" i="28"/>
  <c r="G28" i="27"/>
  <c r="G27" i="27"/>
  <c r="G26" i="27"/>
  <c r="G25" i="27"/>
  <c r="G24" i="27"/>
  <c r="G23" i="27"/>
  <c r="G22" i="27"/>
  <c r="G21" i="27"/>
  <c r="G20" i="27"/>
  <c r="G28" i="26"/>
  <c r="G27" i="26"/>
  <c r="G26" i="26"/>
  <c r="G25" i="26"/>
  <c r="G24" i="26"/>
  <c r="G23" i="26"/>
  <c r="G22" i="26"/>
  <c r="G21" i="26"/>
  <c r="G20" i="26"/>
  <c r="G28" i="25"/>
  <c r="G27" i="25"/>
  <c r="G26" i="25"/>
  <c r="G25" i="25"/>
  <c r="G24" i="25"/>
  <c r="G23" i="25"/>
  <c r="G22" i="25"/>
  <c r="G21" i="25"/>
  <c r="G20" i="25"/>
  <c r="G28" i="24"/>
  <c r="G27" i="24"/>
  <c r="G26" i="24"/>
  <c r="G25" i="24"/>
  <c r="G24" i="24"/>
  <c r="G23" i="24"/>
  <c r="G22" i="24"/>
  <c r="G21" i="24"/>
  <c r="G20" i="24"/>
  <c r="G28" i="23"/>
  <c r="G27" i="23"/>
  <c r="G26" i="23"/>
  <c r="G25" i="23"/>
  <c r="G24" i="23"/>
  <c r="G23" i="23"/>
  <c r="G22" i="23"/>
  <c r="G21" i="23"/>
  <c r="G20" i="23"/>
  <c r="G28" i="22"/>
  <c r="G27" i="22"/>
  <c r="G26" i="22"/>
  <c r="G25" i="22"/>
  <c r="G24" i="22"/>
  <c r="G23" i="22"/>
  <c r="G22" i="22"/>
  <c r="G21" i="22"/>
  <c r="G20" i="22"/>
  <c r="G28" i="21"/>
  <c r="G27" i="21"/>
  <c r="G26" i="21"/>
  <c r="G25" i="21"/>
  <c r="G24" i="21"/>
  <c r="G23" i="21"/>
  <c r="G22" i="21"/>
  <c r="G21" i="21"/>
  <c r="G20" i="21"/>
  <c r="G28" i="20"/>
  <c r="G27" i="20"/>
  <c r="G26" i="20"/>
  <c r="G25" i="20"/>
  <c r="G24" i="20"/>
  <c r="G23" i="20"/>
  <c r="G22" i="20"/>
  <c r="G21" i="20"/>
  <c r="G20" i="20"/>
  <c r="G28" i="19"/>
  <c r="G27" i="19"/>
  <c r="G26" i="19"/>
  <c r="G25" i="19"/>
  <c r="G24" i="19"/>
  <c r="G23" i="19"/>
  <c r="G22" i="19"/>
  <c r="G21" i="19"/>
  <c r="G20" i="19"/>
  <c r="G28" i="18"/>
  <c r="G27" i="18"/>
  <c r="G26" i="18"/>
  <c r="G25" i="18"/>
  <c r="G24" i="18"/>
  <c r="G23" i="18"/>
  <c r="G22" i="18"/>
  <c r="G21" i="18"/>
  <c r="G20" i="18"/>
  <c r="G28" i="17"/>
  <c r="G27" i="17"/>
  <c r="G26" i="17"/>
  <c r="G25" i="17"/>
  <c r="G24" i="17"/>
  <c r="G23" i="17"/>
  <c r="G22" i="17"/>
  <c r="G21" i="17"/>
  <c r="G20" i="17"/>
  <c r="G28" i="15"/>
  <c r="G27" i="15"/>
  <c r="G26" i="15"/>
  <c r="G25" i="15"/>
  <c r="G24" i="15"/>
  <c r="G23" i="15"/>
  <c r="G22" i="15"/>
  <c r="G21" i="15"/>
  <c r="G20" i="15"/>
  <c r="G28" i="14"/>
  <c r="G27" i="14"/>
  <c r="G26" i="14"/>
  <c r="G25" i="14"/>
  <c r="G24" i="14"/>
  <c r="G23" i="14"/>
  <c r="G22" i="14"/>
  <c r="G21" i="14"/>
  <c r="G20" i="14"/>
  <c r="G28" i="13"/>
  <c r="G27" i="13"/>
  <c r="G26" i="13"/>
  <c r="G25" i="13"/>
  <c r="G24" i="13"/>
  <c r="G23" i="13"/>
  <c r="G22" i="13"/>
  <c r="G21" i="13"/>
  <c r="G20" i="13"/>
  <c r="G28" i="12"/>
  <c r="G27" i="12"/>
  <c r="G26" i="12"/>
  <c r="G25" i="12"/>
  <c r="G24" i="12"/>
  <c r="G23" i="12"/>
  <c r="G22" i="12"/>
  <c r="G21" i="12"/>
  <c r="G20" i="12"/>
  <c r="G28" i="11"/>
  <c r="G27" i="11"/>
  <c r="G26" i="11"/>
  <c r="G25" i="11"/>
  <c r="G24" i="11"/>
  <c r="G23" i="11"/>
  <c r="G22" i="11"/>
  <c r="G21" i="11"/>
  <c r="G20" i="11"/>
  <c r="G28" i="10"/>
  <c r="G27" i="10"/>
  <c r="G26" i="10"/>
  <c r="G25" i="10"/>
  <c r="G24" i="10"/>
  <c r="G23" i="10"/>
  <c r="G22" i="10"/>
  <c r="G21" i="10"/>
  <c r="G20" i="10"/>
  <c r="G28" i="9"/>
  <c r="G27" i="9"/>
  <c r="G26" i="9"/>
  <c r="G25" i="9"/>
  <c r="G24" i="9"/>
  <c r="G23" i="9"/>
  <c r="G22" i="9"/>
  <c r="G21" i="9"/>
  <c r="G20" i="9"/>
  <c r="G28" i="8"/>
  <c r="G27" i="8"/>
  <c r="G26" i="8"/>
  <c r="G25" i="8"/>
  <c r="G24" i="8"/>
  <c r="G23" i="8"/>
  <c r="G22" i="8"/>
  <c r="G21" i="8"/>
  <c r="G20" i="8"/>
  <c r="G28" i="7"/>
  <c r="G27" i="7"/>
  <c r="G26" i="7"/>
  <c r="G25" i="7"/>
  <c r="G24" i="7"/>
  <c r="G23" i="7"/>
  <c r="G22" i="7"/>
  <c r="G21" i="7"/>
  <c r="G20" i="7"/>
  <c r="G28" i="6"/>
  <c r="G27" i="6"/>
  <c r="G26" i="6"/>
  <c r="G25" i="6"/>
  <c r="G24" i="6"/>
  <c r="G23" i="6"/>
  <c r="G22" i="6"/>
  <c r="G21" i="6"/>
  <c r="G20" i="6"/>
  <c r="G28" i="5"/>
  <c r="G27" i="5"/>
  <c r="G26" i="5"/>
  <c r="G25" i="5"/>
  <c r="G24" i="5"/>
  <c r="G23" i="5"/>
  <c r="G22" i="5"/>
  <c r="G21" i="5"/>
  <c r="G20" i="5"/>
  <c r="G28" i="4"/>
  <c r="G27" i="4"/>
  <c r="G26" i="4"/>
  <c r="G25" i="4"/>
  <c r="G24" i="4"/>
  <c r="G23" i="4"/>
  <c r="G22" i="4"/>
  <c r="G21" i="4"/>
  <c r="G20" i="4"/>
  <c r="G28" i="3"/>
  <c r="G27" i="3"/>
  <c r="G26" i="3"/>
  <c r="G25" i="3"/>
  <c r="G24" i="3"/>
  <c r="G23" i="3"/>
  <c r="G22" i="3"/>
  <c r="G21" i="3"/>
  <c r="G20" i="3"/>
  <c r="G28" i="2"/>
  <c r="G27" i="2"/>
  <c r="G26" i="2"/>
  <c r="G25" i="2"/>
  <c r="G24" i="2"/>
  <c r="G23" i="2"/>
  <c r="G22" i="2"/>
  <c r="G21" i="2"/>
  <c r="G20" i="2"/>
  <c r="G28" i="1"/>
  <c r="G27" i="1"/>
  <c r="G26" i="1"/>
  <c r="G25" i="1"/>
  <c r="G24" i="1"/>
  <c r="G23" i="1"/>
  <c r="G22" i="1"/>
  <c r="G21" i="1"/>
  <c r="G20" i="1"/>
  <c r="G30" i="45" l="1"/>
  <c r="G32" i="45" s="1"/>
  <c r="G30" i="57"/>
  <c r="G32" i="57" s="1"/>
  <c r="G30" i="40"/>
  <c r="G32" i="40" s="1"/>
  <c r="G30" i="20"/>
  <c r="G32" i="20" s="1"/>
  <c r="G30" i="1"/>
  <c r="G32" i="1" s="1"/>
  <c r="X58" i="63"/>
  <c r="X57" i="63"/>
  <c r="X56" i="63"/>
  <c r="X54" i="63"/>
  <c r="X55" i="63"/>
  <c r="X59" i="63"/>
  <c r="X48" i="63"/>
  <c r="X47" i="63"/>
  <c r="X46" i="63"/>
  <c r="X50" i="63"/>
  <c r="X49" i="63"/>
  <c r="X39" i="63"/>
  <c r="X38" i="63"/>
  <c r="X42" i="63"/>
  <c r="X41" i="63"/>
  <c r="X40" i="63"/>
  <c r="G30" i="6"/>
  <c r="G32" i="6" s="1"/>
  <c r="G30" i="62"/>
  <c r="G32" i="62" s="1"/>
  <c r="G30" i="61"/>
  <c r="G32" i="61" s="1"/>
  <c r="G30" i="60"/>
  <c r="G32" i="60" s="1"/>
  <c r="U30" i="57"/>
  <c r="G30" i="56"/>
  <c r="G32" i="56" s="1"/>
  <c r="G30" i="55"/>
  <c r="G32" i="55" s="1"/>
  <c r="G30" i="53"/>
  <c r="G32" i="53" s="1"/>
  <c r="G30" i="51"/>
  <c r="G32" i="51" s="1"/>
  <c r="G30" i="49"/>
  <c r="G32" i="49" s="1"/>
  <c r="G30" i="47"/>
  <c r="G32" i="47" s="1"/>
  <c r="G30" i="42"/>
  <c r="G32" i="42" s="1"/>
  <c r="G30" i="38"/>
  <c r="G32" i="38" s="1"/>
  <c r="G30" i="36"/>
  <c r="G32" i="36" s="1"/>
  <c r="G30" i="34"/>
  <c r="G32" i="34" s="1"/>
  <c r="G30" i="32"/>
  <c r="G32" i="32" s="1"/>
  <c r="G30" i="30"/>
  <c r="G32" i="30" s="1"/>
  <c r="G30" i="28"/>
  <c r="G32" i="28" s="1"/>
  <c r="G30" i="26"/>
  <c r="G32" i="26" s="1"/>
  <c r="G30" i="24"/>
  <c r="G32" i="24" s="1"/>
  <c r="G30" i="22"/>
  <c r="G32" i="22" s="1"/>
  <c r="G30" i="13"/>
  <c r="G32" i="13" s="1"/>
  <c r="G30" i="18"/>
  <c r="G32" i="18" s="1"/>
  <c r="G30" i="15"/>
  <c r="G32" i="15" s="1"/>
  <c r="G30" i="11"/>
  <c r="G32" i="11" s="1"/>
  <c r="G30" i="9"/>
  <c r="G32" i="9" s="1"/>
  <c r="G30" i="5"/>
  <c r="G32" i="5" s="1"/>
  <c r="G30" i="3"/>
  <c r="G32" i="3" s="1"/>
  <c r="G30" i="2"/>
  <c r="G32" i="2" s="1"/>
  <c r="G30" i="4"/>
  <c r="G32" i="4" s="1"/>
  <c r="G30" i="7"/>
  <c r="G32" i="7" s="1"/>
  <c r="G30" i="8"/>
  <c r="G32" i="8" s="1"/>
  <c r="G30" i="10"/>
  <c r="G32" i="10" s="1"/>
  <c r="G30" i="12"/>
  <c r="G32" i="12" s="1"/>
  <c r="G30" i="14"/>
  <c r="G32" i="14" s="1"/>
  <c r="G30" i="17"/>
  <c r="G32" i="17" s="1"/>
  <c r="G30" i="19"/>
  <c r="G32" i="19" s="1"/>
  <c r="G30" i="21"/>
  <c r="G32" i="21" s="1"/>
  <c r="G30" i="23"/>
  <c r="G32" i="23" s="1"/>
  <c r="G30" i="25"/>
  <c r="G32" i="25" s="1"/>
  <c r="G30" i="27"/>
  <c r="G32" i="27" s="1"/>
  <c r="G30" i="29"/>
  <c r="G32" i="29" s="1"/>
  <c r="G30" i="31"/>
  <c r="G32" i="31" s="1"/>
  <c r="G30" i="33"/>
  <c r="G32" i="33" s="1"/>
  <c r="G30" i="35"/>
  <c r="G32" i="35" s="1"/>
  <c r="G30" i="37"/>
  <c r="G32" i="37" s="1"/>
  <c r="G30" i="39"/>
  <c r="G32" i="39" s="1"/>
  <c r="G30" i="41"/>
  <c r="G32" i="41" s="1"/>
  <c r="G30" i="43"/>
  <c r="G32" i="43" s="1"/>
  <c r="G30" i="44"/>
  <c r="G32" i="44" s="1"/>
  <c r="G30" i="46"/>
  <c r="G32" i="46" s="1"/>
  <c r="F16" i="46" s="1"/>
  <c r="G30" i="48"/>
  <c r="G32" i="48" s="1"/>
  <c r="G30" i="50"/>
  <c r="G32" i="50" s="1"/>
  <c r="G30" i="52"/>
  <c r="G32" i="52" s="1"/>
  <c r="G30" i="54"/>
  <c r="G32" i="54" s="1"/>
  <c r="G30" i="58"/>
  <c r="G32" i="58" s="1"/>
  <c r="G30" i="59"/>
  <c r="G32" i="59" s="1"/>
  <c r="Y29" i="63"/>
  <c r="W34" i="63"/>
  <c r="J44" i="63"/>
  <c r="I44" i="63" s="1"/>
  <c r="J46" i="63"/>
  <c r="I46" i="63" s="1"/>
  <c r="J45" i="63"/>
  <c r="I45" i="63" s="1"/>
  <c r="J43" i="63"/>
  <c r="I43" i="63" s="1"/>
  <c r="J42" i="63"/>
  <c r="I42" i="63" s="1"/>
  <c r="J41" i="63"/>
  <c r="I41" i="63" s="1"/>
  <c r="J40" i="63"/>
  <c r="I40" i="63" s="1"/>
  <c r="J39" i="63"/>
  <c r="I39" i="63" s="1"/>
  <c r="J38" i="63"/>
  <c r="I38" i="63" s="1"/>
  <c r="J37" i="63"/>
  <c r="I37" i="63" s="1"/>
  <c r="J36" i="63"/>
  <c r="I36" i="63" s="1"/>
  <c r="J35" i="63"/>
  <c r="I35" i="63" s="1"/>
  <c r="J34" i="63"/>
  <c r="I34" i="63" s="1"/>
  <c r="J33" i="63"/>
  <c r="I33" i="63" s="1"/>
  <c r="J32" i="63"/>
  <c r="I32" i="63" s="1"/>
  <c r="J31" i="63"/>
  <c r="I31" i="63" s="1"/>
  <c r="J30" i="63"/>
  <c r="I30" i="63" s="1"/>
  <c r="J29" i="63"/>
  <c r="I29" i="63" s="1"/>
  <c r="J28" i="63"/>
  <c r="I28" i="63" s="1"/>
  <c r="J27" i="63"/>
  <c r="I27" i="63" s="1"/>
  <c r="J26" i="63"/>
  <c r="I26" i="63" s="1"/>
  <c r="J25" i="63"/>
  <c r="I25" i="63" s="1"/>
  <c r="J24" i="63"/>
  <c r="I24" i="63" s="1"/>
  <c r="J22" i="63"/>
  <c r="I22" i="63" s="1"/>
  <c r="J21" i="63"/>
  <c r="I21" i="63" s="1"/>
  <c r="J20" i="63"/>
  <c r="I20" i="63" s="1"/>
  <c r="J23" i="63"/>
  <c r="I23" i="63" s="1"/>
  <c r="W26" i="63"/>
  <c r="X25" i="63" s="1"/>
  <c r="U111" i="45"/>
  <c r="I111" i="45"/>
  <c r="U95" i="45"/>
  <c r="I95" i="45"/>
  <c r="U66" i="45"/>
  <c r="I66" i="45"/>
  <c r="U44" i="45"/>
  <c r="O16" i="45" s="1"/>
  <c r="Q44" i="45"/>
  <c r="E44" i="45"/>
  <c r="C16" i="45" s="1"/>
  <c r="U42" i="45"/>
  <c r="L16" i="45" s="1"/>
  <c r="S28" i="45"/>
  <c r="S27" i="45"/>
  <c r="S26" i="45"/>
  <c r="S25" i="45"/>
  <c r="S24" i="45"/>
  <c r="S23" i="45"/>
  <c r="S22" i="45"/>
  <c r="S21" i="45"/>
  <c r="U111" i="46"/>
  <c r="I111" i="46"/>
  <c r="U95" i="46"/>
  <c r="I95" i="46"/>
  <c r="U66" i="46"/>
  <c r="I66" i="46"/>
  <c r="U44" i="46"/>
  <c r="O16" i="46" s="1"/>
  <c r="Q44" i="46"/>
  <c r="E44" i="46"/>
  <c r="C16" i="46" s="1"/>
  <c r="U42" i="46"/>
  <c r="L16" i="46" s="1"/>
  <c r="S28" i="46"/>
  <c r="S27" i="46"/>
  <c r="S26" i="46"/>
  <c r="S25" i="46"/>
  <c r="S24" i="46"/>
  <c r="S23" i="46"/>
  <c r="S22" i="46"/>
  <c r="S21" i="46"/>
  <c r="U111" i="47"/>
  <c r="I111" i="47"/>
  <c r="U95" i="47"/>
  <c r="I95" i="47"/>
  <c r="U66" i="47"/>
  <c r="I66" i="47"/>
  <c r="U44" i="47"/>
  <c r="O16" i="47" s="1"/>
  <c r="Q44" i="47"/>
  <c r="E44" i="47"/>
  <c r="C16" i="47" s="1"/>
  <c r="U42" i="47"/>
  <c r="L16" i="47" s="1"/>
  <c r="S28" i="47"/>
  <c r="S27" i="47"/>
  <c r="S26" i="47"/>
  <c r="S25" i="47"/>
  <c r="S24" i="47"/>
  <c r="S23" i="47"/>
  <c r="S22" i="47"/>
  <c r="S21" i="47"/>
  <c r="F16" i="47"/>
  <c r="X30" i="63" l="1"/>
  <c r="X32" i="63"/>
  <c r="X29" i="63"/>
  <c r="X31" i="63"/>
  <c r="X33" i="63"/>
  <c r="S30" i="45"/>
  <c r="S32" i="45" s="1"/>
  <c r="I16" i="45" s="1"/>
  <c r="U32" i="47"/>
  <c r="U30" i="45"/>
  <c r="U30" i="46"/>
  <c r="U32" i="45"/>
  <c r="Y32" i="63"/>
  <c r="S30" i="47"/>
  <c r="S32" i="47" s="1"/>
  <c r="I16" i="47" s="1"/>
  <c r="F16" i="45"/>
  <c r="U32" i="46"/>
  <c r="S30" i="46"/>
  <c r="S32" i="46" s="1"/>
  <c r="I16" i="46" s="1"/>
  <c r="X21" i="63"/>
  <c r="X22" i="63"/>
  <c r="X23" i="63"/>
  <c r="X24" i="63"/>
  <c r="U30" i="47"/>
  <c r="S23" i="29"/>
  <c r="E44" i="16"/>
  <c r="C16" i="16" s="1"/>
  <c r="D35" i="63" s="1"/>
  <c r="G20" i="16"/>
  <c r="U111" i="62" l="1"/>
  <c r="I111" i="62"/>
  <c r="U95" i="62"/>
  <c r="I95" i="62"/>
  <c r="U66" i="62"/>
  <c r="I66" i="62"/>
  <c r="U44" i="62"/>
  <c r="O16" i="62" s="1"/>
  <c r="Q44" i="62"/>
  <c r="E44" i="62"/>
  <c r="C16" i="62" s="1"/>
  <c r="U42" i="62"/>
  <c r="L16" i="62" s="1"/>
  <c r="S28" i="62"/>
  <c r="S27" i="62"/>
  <c r="S26" i="62"/>
  <c r="S25" i="62"/>
  <c r="S24" i="62"/>
  <c r="S23" i="62"/>
  <c r="S22" i="62"/>
  <c r="S21" i="62"/>
  <c r="U111" i="61"/>
  <c r="I111" i="61"/>
  <c r="U95" i="61"/>
  <c r="I95" i="61"/>
  <c r="U66" i="61"/>
  <c r="I66" i="61"/>
  <c r="U44" i="61"/>
  <c r="O16" i="61" s="1"/>
  <c r="Q44" i="61"/>
  <c r="E44" i="61"/>
  <c r="C16" i="61" s="1"/>
  <c r="U42" i="61"/>
  <c r="L16" i="61" s="1"/>
  <c r="S28" i="61"/>
  <c r="S27" i="61"/>
  <c r="S26" i="61"/>
  <c r="S25" i="61"/>
  <c r="S24" i="61"/>
  <c r="S23" i="61"/>
  <c r="S22" i="61"/>
  <c r="S21" i="61"/>
  <c r="U111" i="60"/>
  <c r="I111" i="60"/>
  <c r="U95" i="60"/>
  <c r="I95" i="60"/>
  <c r="U66" i="60"/>
  <c r="I66" i="60"/>
  <c r="U44" i="60"/>
  <c r="O16" i="60" s="1"/>
  <c r="Q44" i="60"/>
  <c r="E44" i="60"/>
  <c r="C16" i="60" s="1"/>
  <c r="U42" i="60"/>
  <c r="L16" i="60" s="1"/>
  <c r="S28" i="60"/>
  <c r="S27" i="60"/>
  <c r="S26" i="60"/>
  <c r="S25" i="60"/>
  <c r="S24" i="60"/>
  <c r="U32" i="60" s="1"/>
  <c r="S23" i="60"/>
  <c r="S22" i="60"/>
  <c r="S21" i="60"/>
  <c r="U111" i="59"/>
  <c r="I111" i="59"/>
  <c r="U95" i="59"/>
  <c r="I95" i="59"/>
  <c r="U66" i="59"/>
  <c r="I66" i="59"/>
  <c r="U44" i="59"/>
  <c r="O16" i="59" s="1"/>
  <c r="Q44" i="59"/>
  <c r="E44" i="59"/>
  <c r="C16" i="59" s="1"/>
  <c r="U42" i="59"/>
  <c r="L16" i="59" s="1"/>
  <c r="S28" i="59"/>
  <c r="S27" i="59"/>
  <c r="S26" i="59"/>
  <c r="S25" i="59"/>
  <c r="S24" i="59"/>
  <c r="U32" i="59" s="1"/>
  <c r="S23" i="59"/>
  <c r="S22" i="59"/>
  <c r="S21" i="59"/>
  <c r="U111" i="58"/>
  <c r="I111" i="58"/>
  <c r="U95" i="58"/>
  <c r="I95" i="58"/>
  <c r="U66" i="58"/>
  <c r="I66" i="58"/>
  <c r="U44" i="58"/>
  <c r="O16" i="58" s="1"/>
  <c r="Q44" i="58"/>
  <c r="E44" i="58"/>
  <c r="C16" i="58" s="1"/>
  <c r="U42" i="58"/>
  <c r="L16" i="58" s="1"/>
  <c r="S28" i="58"/>
  <c r="S27" i="58"/>
  <c r="S26" i="58"/>
  <c r="S25" i="58"/>
  <c r="S24" i="58"/>
  <c r="S23" i="58"/>
  <c r="S22" i="58"/>
  <c r="S21" i="58"/>
  <c r="F16" i="58"/>
  <c r="O16" i="57"/>
  <c r="C16" i="57"/>
  <c r="L16" i="57"/>
  <c r="I16" i="57"/>
  <c r="U111" i="56"/>
  <c r="I111" i="56"/>
  <c r="U95" i="56"/>
  <c r="I95" i="56"/>
  <c r="U66" i="56"/>
  <c r="I66" i="56"/>
  <c r="U44" i="56"/>
  <c r="O16" i="56" s="1"/>
  <c r="Q44" i="56"/>
  <c r="E44" i="56"/>
  <c r="C16" i="56" s="1"/>
  <c r="U42" i="56"/>
  <c r="L16" i="56" s="1"/>
  <c r="S28" i="56"/>
  <c r="S27" i="56"/>
  <c r="S26" i="56"/>
  <c r="S25" i="56"/>
  <c r="S24" i="56"/>
  <c r="S23" i="56"/>
  <c r="S22" i="56"/>
  <c r="S21" i="56"/>
  <c r="U111" i="55"/>
  <c r="I111" i="55"/>
  <c r="U95" i="55"/>
  <c r="I95" i="55"/>
  <c r="U66" i="55"/>
  <c r="I66" i="55"/>
  <c r="U44" i="55"/>
  <c r="O16" i="55" s="1"/>
  <c r="Q44" i="55"/>
  <c r="E44" i="55"/>
  <c r="C16" i="55" s="1"/>
  <c r="U42" i="55"/>
  <c r="L16" i="55" s="1"/>
  <c r="S28" i="55"/>
  <c r="S27" i="55"/>
  <c r="S26" i="55"/>
  <c r="S25" i="55"/>
  <c r="S24" i="55"/>
  <c r="S23" i="55"/>
  <c r="S22" i="55"/>
  <c r="S21" i="55"/>
  <c r="U111" i="54"/>
  <c r="I111" i="54"/>
  <c r="U95" i="54"/>
  <c r="I95" i="54"/>
  <c r="U66" i="54"/>
  <c r="I66" i="54"/>
  <c r="U44" i="54"/>
  <c r="O16" i="54" s="1"/>
  <c r="Q44" i="54"/>
  <c r="E44" i="54"/>
  <c r="C16" i="54" s="1"/>
  <c r="U42" i="54"/>
  <c r="L16" i="54" s="1"/>
  <c r="S28" i="54"/>
  <c r="S27" i="54"/>
  <c r="S26" i="54"/>
  <c r="S25" i="54"/>
  <c r="S24" i="54"/>
  <c r="S23" i="54"/>
  <c r="S22" i="54"/>
  <c r="S21" i="54"/>
  <c r="U111" i="53"/>
  <c r="I111" i="53"/>
  <c r="U95" i="53"/>
  <c r="I95" i="53"/>
  <c r="U66" i="53"/>
  <c r="I66" i="53"/>
  <c r="U44" i="53"/>
  <c r="O16" i="53" s="1"/>
  <c r="Q44" i="53"/>
  <c r="E44" i="53"/>
  <c r="C16" i="53" s="1"/>
  <c r="U42" i="53"/>
  <c r="L16" i="53" s="1"/>
  <c r="S28" i="53"/>
  <c r="S27" i="53"/>
  <c r="S26" i="53"/>
  <c r="S25" i="53"/>
  <c r="S24" i="53"/>
  <c r="S23" i="53"/>
  <c r="S22" i="53"/>
  <c r="S21" i="53"/>
  <c r="U111" i="52"/>
  <c r="I111" i="52"/>
  <c r="U95" i="52"/>
  <c r="I95" i="52"/>
  <c r="U66" i="52"/>
  <c r="I66" i="52"/>
  <c r="U44" i="52"/>
  <c r="O16" i="52" s="1"/>
  <c r="Q44" i="52"/>
  <c r="E44" i="52"/>
  <c r="C16" i="52" s="1"/>
  <c r="U42" i="52"/>
  <c r="L16" i="52" s="1"/>
  <c r="S28" i="52"/>
  <c r="S27" i="52"/>
  <c r="S26" i="52"/>
  <c r="S25" i="52"/>
  <c r="S24" i="52"/>
  <c r="S23" i="52"/>
  <c r="S22" i="52"/>
  <c r="S21" i="52"/>
  <c r="U111" i="51"/>
  <c r="I111" i="51"/>
  <c r="U95" i="51"/>
  <c r="I95" i="51"/>
  <c r="U66" i="51"/>
  <c r="I66" i="51"/>
  <c r="U44" i="51"/>
  <c r="O16" i="51" s="1"/>
  <c r="Q44" i="51"/>
  <c r="E44" i="51"/>
  <c r="C16" i="51" s="1"/>
  <c r="U42" i="51"/>
  <c r="L16" i="51" s="1"/>
  <c r="S28" i="51"/>
  <c r="S27" i="51"/>
  <c r="S26" i="51"/>
  <c r="S25" i="51"/>
  <c r="S24" i="51"/>
  <c r="S23" i="51"/>
  <c r="S22" i="51"/>
  <c r="S21" i="51"/>
  <c r="U111" i="50"/>
  <c r="I111" i="50"/>
  <c r="U95" i="50"/>
  <c r="I95" i="50"/>
  <c r="U66" i="50"/>
  <c r="I66" i="50"/>
  <c r="U44" i="50"/>
  <c r="O16" i="50" s="1"/>
  <c r="Q44" i="50"/>
  <c r="E44" i="50"/>
  <c r="C16" i="50" s="1"/>
  <c r="U42" i="50"/>
  <c r="L16" i="50" s="1"/>
  <c r="S28" i="50"/>
  <c r="S27" i="50"/>
  <c r="S26" i="50"/>
  <c r="S25" i="50"/>
  <c r="S24" i="50"/>
  <c r="S23" i="50"/>
  <c r="S22" i="50"/>
  <c r="S21" i="50"/>
  <c r="F16" i="50"/>
  <c r="U111" i="49"/>
  <c r="I111" i="49"/>
  <c r="U95" i="49"/>
  <c r="I95" i="49"/>
  <c r="U66" i="49"/>
  <c r="I66" i="49"/>
  <c r="U44" i="49"/>
  <c r="O16" i="49" s="1"/>
  <c r="Q44" i="49"/>
  <c r="E44" i="49"/>
  <c r="C16" i="49" s="1"/>
  <c r="U42" i="49"/>
  <c r="L16" i="49" s="1"/>
  <c r="S28" i="49"/>
  <c r="S27" i="49"/>
  <c r="S26" i="49"/>
  <c r="S25" i="49"/>
  <c r="S24" i="49"/>
  <c r="S23" i="49"/>
  <c r="S22" i="49"/>
  <c r="S21" i="49"/>
  <c r="U111" i="48"/>
  <c r="I111" i="48"/>
  <c r="U95" i="48"/>
  <c r="I95" i="48"/>
  <c r="U66" i="48"/>
  <c r="I66" i="48"/>
  <c r="U44" i="48"/>
  <c r="O16" i="48" s="1"/>
  <c r="Q44" i="48"/>
  <c r="E44" i="48"/>
  <c r="C16" i="48" s="1"/>
  <c r="U42" i="48"/>
  <c r="L16" i="48" s="1"/>
  <c r="S28" i="48"/>
  <c r="S27" i="48"/>
  <c r="S26" i="48"/>
  <c r="S25" i="48"/>
  <c r="S24" i="48"/>
  <c r="S23" i="48"/>
  <c r="S22" i="48"/>
  <c r="S21" i="48"/>
  <c r="K11" i="47"/>
  <c r="U111" i="44"/>
  <c r="I111" i="44"/>
  <c r="U95" i="44"/>
  <c r="I95" i="44"/>
  <c r="U66" i="44"/>
  <c r="I66" i="44"/>
  <c r="U44" i="44"/>
  <c r="O16" i="44" s="1"/>
  <c r="Q44" i="44"/>
  <c r="E44" i="44"/>
  <c r="C16" i="44" s="1"/>
  <c r="U42" i="44"/>
  <c r="L16" i="44" s="1"/>
  <c r="S28" i="44"/>
  <c r="S27" i="44"/>
  <c r="S26" i="44"/>
  <c r="S25" i="44"/>
  <c r="S24" i="44"/>
  <c r="S23" i="44"/>
  <c r="S22" i="44"/>
  <c r="S21" i="44"/>
  <c r="U111" i="43"/>
  <c r="I111" i="43"/>
  <c r="U95" i="43"/>
  <c r="I95" i="43"/>
  <c r="U66" i="43"/>
  <c r="I66" i="43"/>
  <c r="U44" i="43"/>
  <c r="O16" i="43" s="1"/>
  <c r="Q44" i="43"/>
  <c r="E44" i="43"/>
  <c r="C16" i="43" s="1"/>
  <c r="U42" i="43"/>
  <c r="L16" i="43" s="1"/>
  <c r="S28" i="43"/>
  <c r="S27" i="43"/>
  <c r="S26" i="43"/>
  <c r="S25" i="43"/>
  <c r="S24" i="43"/>
  <c r="S23" i="43"/>
  <c r="S22" i="43"/>
  <c r="S21" i="43"/>
  <c r="U111" i="42"/>
  <c r="I111" i="42"/>
  <c r="U95" i="42"/>
  <c r="I95" i="42"/>
  <c r="U66" i="42"/>
  <c r="I66" i="42"/>
  <c r="U44" i="42"/>
  <c r="O16" i="42" s="1"/>
  <c r="Q44" i="42"/>
  <c r="E44" i="42"/>
  <c r="C16" i="42" s="1"/>
  <c r="U42" i="42"/>
  <c r="L16" i="42" s="1"/>
  <c r="S28" i="42"/>
  <c r="S27" i="42"/>
  <c r="S26" i="42"/>
  <c r="S25" i="42"/>
  <c r="S24" i="42"/>
  <c r="S23" i="42"/>
  <c r="S22" i="42"/>
  <c r="S21" i="42"/>
  <c r="U111" i="41"/>
  <c r="I111" i="41"/>
  <c r="U95" i="41"/>
  <c r="I95" i="41"/>
  <c r="U66" i="41"/>
  <c r="I66" i="41"/>
  <c r="U44" i="41"/>
  <c r="O16" i="41" s="1"/>
  <c r="Q44" i="41"/>
  <c r="E44" i="41"/>
  <c r="C16" i="41" s="1"/>
  <c r="U42" i="41"/>
  <c r="L16" i="41" s="1"/>
  <c r="S28" i="41"/>
  <c r="S27" i="41"/>
  <c r="S26" i="41"/>
  <c r="S25" i="41"/>
  <c r="S24" i="41"/>
  <c r="U32" i="41" s="1"/>
  <c r="S23" i="41"/>
  <c r="S22" i="41"/>
  <c r="S21" i="41"/>
  <c r="U111" i="40"/>
  <c r="I111" i="40"/>
  <c r="U95" i="40"/>
  <c r="I95" i="40"/>
  <c r="U66" i="40"/>
  <c r="I66" i="40"/>
  <c r="U44" i="40"/>
  <c r="O16" i="40" s="1"/>
  <c r="Q44" i="40"/>
  <c r="E44" i="40"/>
  <c r="C16" i="40" s="1"/>
  <c r="U42" i="40"/>
  <c r="L16" i="40" s="1"/>
  <c r="S28" i="40"/>
  <c r="S27" i="40"/>
  <c r="S26" i="40"/>
  <c r="S25" i="40"/>
  <c r="S24" i="40"/>
  <c r="U32" i="40" s="1"/>
  <c r="S23" i="40"/>
  <c r="S22" i="40"/>
  <c r="S21" i="40"/>
  <c r="F16" i="40"/>
  <c r="U111" i="39"/>
  <c r="I111" i="39"/>
  <c r="U95" i="39"/>
  <c r="I95" i="39"/>
  <c r="U66" i="39"/>
  <c r="I66" i="39"/>
  <c r="U44" i="39"/>
  <c r="O16" i="39" s="1"/>
  <c r="Q44" i="39"/>
  <c r="E44" i="39"/>
  <c r="C16" i="39" s="1"/>
  <c r="U42" i="39"/>
  <c r="L16" i="39" s="1"/>
  <c r="S28" i="39"/>
  <c r="S27" i="39"/>
  <c r="S26" i="39"/>
  <c r="S25" i="39"/>
  <c r="S24" i="39"/>
  <c r="S23" i="39"/>
  <c r="S22" i="39"/>
  <c r="S21" i="39"/>
  <c r="U111" i="38"/>
  <c r="I111" i="38"/>
  <c r="U95" i="38"/>
  <c r="I95" i="38"/>
  <c r="U66" i="38"/>
  <c r="I66" i="38"/>
  <c r="U44" i="38"/>
  <c r="O16" i="38" s="1"/>
  <c r="Q44" i="38"/>
  <c r="E44" i="38"/>
  <c r="C16" i="38" s="1"/>
  <c r="U42" i="38"/>
  <c r="L16" i="38" s="1"/>
  <c r="S28" i="38"/>
  <c r="S27" i="38"/>
  <c r="S26" i="38"/>
  <c r="S25" i="38"/>
  <c r="S24" i="38"/>
  <c r="U32" i="38" s="1"/>
  <c r="S23" i="38"/>
  <c r="S22" i="38"/>
  <c r="S21" i="38"/>
  <c r="U111" i="37"/>
  <c r="I111" i="37"/>
  <c r="U95" i="37"/>
  <c r="I95" i="37"/>
  <c r="U66" i="37"/>
  <c r="I66" i="37"/>
  <c r="U44" i="37"/>
  <c r="O16" i="37" s="1"/>
  <c r="Q44" i="37"/>
  <c r="E44" i="37"/>
  <c r="C16" i="37" s="1"/>
  <c r="U42" i="37"/>
  <c r="L16" i="37" s="1"/>
  <c r="S28" i="37"/>
  <c r="S27" i="37"/>
  <c r="S26" i="37"/>
  <c r="S25" i="37"/>
  <c r="S24" i="37"/>
  <c r="S23" i="37"/>
  <c r="S22" i="37"/>
  <c r="S21" i="37"/>
  <c r="F16" i="37"/>
  <c r="U111" i="36"/>
  <c r="I111" i="36"/>
  <c r="U95" i="36"/>
  <c r="I95" i="36"/>
  <c r="U66" i="36"/>
  <c r="I66" i="36"/>
  <c r="U44" i="36"/>
  <c r="O16" i="36" s="1"/>
  <c r="Q44" i="36"/>
  <c r="E44" i="36"/>
  <c r="C16" i="36" s="1"/>
  <c r="U42" i="36"/>
  <c r="L16" i="36" s="1"/>
  <c r="S28" i="36"/>
  <c r="S27" i="36"/>
  <c r="S26" i="36"/>
  <c r="S25" i="36"/>
  <c r="S24" i="36"/>
  <c r="U32" i="36" s="1"/>
  <c r="S23" i="36"/>
  <c r="S22" i="36"/>
  <c r="S21" i="36"/>
  <c r="U111" i="35"/>
  <c r="I111" i="35"/>
  <c r="U95" i="35"/>
  <c r="I95" i="35"/>
  <c r="U66" i="35"/>
  <c r="I66" i="35"/>
  <c r="U44" i="35"/>
  <c r="O16" i="35" s="1"/>
  <c r="Q44" i="35"/>
  <c r="E44" i="35"/>
  <c r="C16" i="35" s="1"/>
  <c r="U42" i="35"/>
  <c r="L16" i="35" s="1"/>
  <c r="S28" i="35"/>
  <c r="S27" i="35"/>
  <c r="S26" i="35"/>
  <c r="S25" i="35"/>
  <c r="S24" i="35"/>
  <c r="S23" i="35"/>
  <c r="S22" i="35"/>
  <c r="S21" i="35"/>
  <c r="U111" i="34"/>
  <c r="I111" i="34"/>
  <c r="U95" i="34"/>
  <c r="I95" i="34"/>
  <c r="U66" i="34"/>
  <c r="I66" i="34"/>
  <c r="U44" i="34"/>
  <c r="O16" i="34" s="1"/>
  <c r="Q44" i="34"/>
  <c r="E44" i="34"/>
  <c r="C16" i="34" s="1"/>
  <c r="U42" i="34"/>
  <c r="L16" i="34" s="1"/>
  <c r="S28" i="34"/>
  <c r="S27" i="34"/>
  <c r="S26" i="34"/>
  <c r="S25" i="34"/>
  <c r="S24" i="34"/>
  <c r="S23" i="34"/>
  <c r="S22" i="34"/>
  <c r="S21" i="34"/>
  <c r="F16" i="34"/>
  <c r="U111" i="33"/>
  <c r="I111" i="33"/>
  <c r="U95" i="33"/>
  <c r="I95" i="33"/>
  <c r="U66" i="33"/>
  <c r="I66" i="33"/>
  <c r="U44" i="33"/>
  <c r="O16" i="33" s="1"/>
  <c r="Q44" i="33"/>
  <c r="E44" i="33"/>
  <c r="C16" i="33" s="1"/>
  <c r="U42" i="33"/>
  <c r="L16" i="33" s="1"/>
  <c r="S28" i="33"/>
  <c r="S27" i="33"/>
  <c r="S26" i="33"/>
  <c r="S25" i="33"/>
  <c r="S24" i="33"/>
  <c r="S23" i="33"/>
  <c r="S22" i="33"/>
  <c r="S21" i="33"/>
  <c r="U111" i="32"/>
  <c r="I111" i="32"/>
  <c r="U95" i="32"/>
  <c r="I95" i="32"/>
  <c r="U66" i="32"/>
  <c r="I66" i="32"/>
  <c r="U44" i="32"/>
  <c r="O16" i="32" s="1"/>
  <c r="Q44" i="32"/>
  <c r="E44" i="32"/>
  <c r="C16" i="32" s="1"/>
  <c r="U42" i="32"/>
  <c r="L16" i="32" s="1"/>
  <c r="S28" i="32"/>
  <c r="S27" i="32"/>
  <c r="S26" i="32"/>
  <c r="S25" i="32"/>
  <c r="S24" i="32"/>
  <c r="S23" i="32"/>
  <c r="S22" i="32"/>
  <c r="S21" i="32"/>
  <c r="U111" i="31"/>
  <c r="I111" i="31"/>
  <c r="U95" i="31"/>
  <c r="I95" i="31"/>
  <c r="U66" i="31"/>
  <c r="I66" i="31"/>
  <c r="U44" i="31"/>
  <c r="O16" i="31" s="1"/>
  <c r="Q44" i="31"/>
  <c r="E44" i="31"/>
  <c r="C16" i="31" s="1"/>
  <c r="U42" i="31"/>
  <c r="L16" i="31" s="1"/>
  <c r="S28" i="31"/>
  <c r="S27" i="31"/>
  <c r="S26" i="31"/>
  <c r="S25" i="31"/>
  <c r="S24" i="31"/>
  <c r="S23" i="31"/>
  <c r="S22" i="31"/>
  <c r="S21" i="31"/>
  <c r="U111" i="30"/>
  <c r="I111" i="30"/>
  <c r="U95" i="30"/>
  <c r="I95" i="30"/>
  <c r="U66" i="30"/>
  <c r="I66" i="30"/>
  <c r="U44" i="30"/>
  <c r="O16" i="30" s="1"/>
  <c r="Q44" i="30"/>
  <c r="E44" i="30"/>
  <c r="C16" i="30" s="1"/>
  <c r="U42" i="30"/>
  <c r="L16" i="30" s="1"/>
  <c r="S28" i="30"/>
  <c r="S27" i="30"/>
  <c r="S26" i="30"/>
  <c r="S25" i="30"/>
  <c r="S24" i="30"/>
  <c r="S23" i="30"/>
  <c r="S22" i="30"/>
  <c r="S21" i="30"/>
  <c r="U111" i="29"/>
  <c r="I111" i="29"/>
  <c r="U95" i="29"/>
  <c r="I95" i="29"/>
  <c r="U66" i="29"/>
  <c r="I66" i="29"/>
  <c r="U44" i="29"/>
  <c r="O16" i="29" s="1"/>
  <c r="Q44" i="29"/>
  <c r="E44" i="29"/>
  <c r="C16" i="29" s="1"/>
  <c r="U42" i="29"/>
  <c r="L16" i="29" s="1"/>
  <c r="S28" i="29"/>
  <c r="S27" i="29"/>
  <c r="S26" i="29"/>
  <c r="S25" i="29"/>
  <c r="S24" i="29"/>
  <c r="S22" i="29"/>
  <c r="S21" i="29"/>
  <c r="U111" i="28"/>
  <c r="I111" i="28"/>
  <c r="U95" i="28"/>
  <c r="I95" i="28"/>
  <c r="U66" i="28"/>
  <c r="I66" i="28"/>
  <c r="U44" i="28"/>
  <c r="O16" i="28" s="1"/>
  <c r="Q44" i="28"/>
  <c r="E44" i="28"/>
  <c r="C16" i="28" s="1"/>
  <c r="U42" i="28"/>
  <c r="L16" i="28" s="1"/>
  <c r="S28" i="28"/>
  <c r="S27" i="28"/>
  <c r="S26" i="28"/>
  <c r="S25" i="28"/>
  <c r="S24" i="28"/>
  <c r="U32" i="28" s="1"/>
  <c r="S23" i="28"/>
  <c r="S22" i="28"/>
  <c r="S21" i="28"/>
  <c r="F16" i="28"/>
  <c r="U111" i="27"/>
  <c r="I111" i="27"/>
  <c r="U95" i="27"/>
  <c r="I95" i="27"/>
  <c r="U66" i="27"/>
  <c r="I66" i="27"/>
  <c r="U44" i="27"/>
  <c r="O16" i="27" s="1"/>
  <c r="H46" i="63" s="1"/>
  <c r="Q44" i="27"/>
  <c r="E44" i="27"/>
  <c r="C16" i="27" s="1"/>
  <c r="D46" i="63" s="1"/>
  <c r="U42" i="27"/>
  <c r="L16" i="27" s="1"/>
  <c r="G46" i="63" s="1"/>
  <c r="S28" i="27"/>
  <c r="S27" i="27"/>
  <c r="S26" i="27"/>
  <c r="S25" i="27"/>
  <c r="S24" i="27"/>
  <c r="S23" i="27"/>
  <c r="S22" i="27"/>
  <c r="S21" i="27"/>
  <c r="U111" i="26"/>
  <c r="I111" i="26"/>
  <c r="U95" i="26"/>
  <c r="I95" i="26"/>
  <c r="U66" i="26"/>
  <c r="I66" i="26"/>
  <c r="U44" i="26"/>
  <c r="O16" i="26" s="1"/>
  <c r="H45" i="63" s="1"/>
  <c r="Q44" i="26"/>
  <c r="E44" i="26"/>
  <c r="C16" i="26" s="1"/>
  <c r="D45" i="63" s="1"/>
  <c r="U42" i="26"/>
  <c r="L16" i="26" s="1"/>
  <c r="G45" i="63" s="1"/>
  <c r="S28" i="26"/>
  <c r="S27" i="26"/>
  <c r="S26" i="26"/>
  <c r="S25" i="26"/>
  <c r="S24" i="26"/>
  <c r="S23" i="26"/>
  <c r="S22" i="26"/>
  <c r="S21" i="26"/>
  <c r="U111" i="25"/>
  <c r="I111" i="25"/>
  <c r="U95" i="25"/>
  <c r="I95" i="25"/>
  <c r="U66" i="25"/>
  <c r="I66" i="25"/>
  <c r="U44" i="25"/>
  <c r="O16" i="25" s="1"/>
  <c r="H44" i="63" s="1"/>
  <c r="Q44" i="25"/>
  <c r="E44" i="25"/>
  <c r="C16" i="25" s="1"/>
  <c r="D44" i="63" s="1"/>
  <c r="U42" i="25"/>
  <c r="L16" i="25" s="1"/>
  <c r="G44" i="63" s="1"/>
  <c r="S28" i="25"/>
  <c r="S27" i="25"/>
  <c r="S26" i="25"/>
  <c r="S25" i="25"/>
  <c r="S24" i="25"/>
  <c r="S23" i="25"/>
  <c r="S22" i="25"/>
  <c r="S21" i="25"/>
  <c r="U111" i="24"/>
  <c r="I111" i="24"/>
  <c r="U95" i="24"/>
  <c r="I95" i="24"/>
  <c r="U66" i="24"/>
  <c r="I66" i="24"/>
  <c r="U44" i="24"/>
  <c r="O16" i="24" s="1"/>
  <c r="H43" i="63" s="1"/>
  <c r="Q44" i="24"/>
  <c r="E44" i="24"/>
  <c r="C16" i="24" s="1"/>
  <c r="D43" i="63" s="1"/>
  <c r="U42" i="24"/>
  <c r="L16" i="24" s="1"/>
  <c r="G43" i="63" s="1"/>
  <c r="S28" i="24"/>
  <c r="S27" i="24"/>
  <c r="S26" i="24"/>
  <c r="S25" i="24"/>
  <c r="S24" i="24"/>
  <c r="S23" i="24"/>
  <c r="S22" i="24"/>
  <c r="S21" i="24"/>
  <c r="U111" i="23"/>
  <c r="I111" i="23"/>
  <c r="U95" i="23"/>
  <c r="I95" i="23"/>
  <c r="U66" i="23"/>
  <c r="I66" i="23"/>
  <c r="U44" i="23"/>
  <c r="O16" i="23" s="1"/>
  <c r="H42" i="63" s="1"/>
  <c r="Q44" i="23"/>
  <c r="E44" i="23"/>
  <c r="C16" i="23" s="1"/>
  <c r="D42" i="63" s="1"/>
  <c r="U42" i="23"/>
  <c r="L16" i="23" s="1"/>
  <c r="G42" i="63" s="1"/>
  <c r="S28" i="23"/>
  <c r="S27" i="23"/>
  <c r="S26" i="23"/>
  <c r="S25" i="23"/>
  <c r="S24" i="23"/>
  <c r="S23" i="23"/>
  <c r="S22" i="23"/>
  <c r="S21" i="23"/>
  <c r="U111" i="22"/>
  <c r="I111" i="22"/>
  <c r="U95" i="22"/>
  <c r="I95" i="22"/>
  <c r="U66" i="22"/>
  <c r="I66" i="22"/>
  <c r="U44" i="22"/>
  <c r="O16" i="22" s="1"/>
  <c r="H41" i="63" s="1"/>
  <c r="Q44" i="22"/>
  <c r="E44" i="22"/>
  <c r="C16" i="22" s="1"/>
  <c r="D41" i="63" s="1"/>
  <c r="U42" i="22"/>
  <c r="L16" i="22" s="1"/>
  <c r="G41" i="63" s="1"/>
  <c r="S28" i="22"/>
  <c r="S27" i="22"/>
  <c r="S26" i="22"/>
  <c r="S25" i="22"/>
  <c r="S24" i="22"/>
  <c r="S23" i="22"/>
  <c r="S22" i="22"/>
  <c r="S21" i="22"/>
  <c r="U111" i="21"/>
  <c r="I111" i="21"/>
  <c r="U95" i="21"/>
  <c r="I95" i="21"/>
  <c r="U66" i="21"/>
  <c r="I66" i="21"/>
  <c r="U44" i="21"/>
  <c r="O16" i="21" s="1"/>
  <c r="H40" i="63" s="1"/>
  <c r="Q44" i="21"/>
  <c r="E44" i="21"/>
  <c r="C16" i="21" s="1"/>
  <c r="D40" i="63" s="1"/>
  <c r="U42" i="21"/>
  <c r="L16" i="21" s="1"/>
  <c r="G40" i="63" s="1"/>
  <c r="S28" i="21"/>
  <c r="S27" i="21"/>
  <c r="S26" i="21"/>
  <c r="S25" i="21"/>
  <c r="S24" i="21"/>
  <c r="S23" i="21"/>
  <c r="S22" i="21"/>
  <c r="S21" i="21"/>
  <c r="U111" i="20"/>
  <c r="I111" i="20"/>
  <c r="U95" i="20"/>
  <c r="I95" i="20"/>
  <c r="U66" i="20"/>
  <c r="I66" i="20"/>
  <c r="U44" i="20"/>
  <c r="O16" i="20" s="1"/>
  <c r="H39" i="63" s="1"/>
  <c r="Q44" i="20"/>
  <c r="E44" i="20"/>
  <c r="C16" i="20" s="1"/>
  <c r="D39" i="63" s="1"/>
  <c r="U42" i="20"/>
  <c r="L16" i="20" s="1"/>
  <c r="G39" i="63" s="1"/>
  <c r="S28" i="20"/>
  <c r="S27" i="20"/>
  <c r="S26" i="20"/>
  <c r="S25" i="20"/>
  <c r="S24" i="20"/>
  <c r="S23" i="20"/>
  <c r="S22" i="20"/>
  <c r="S21" i="20"/>
  <c r="U111" i="19"/>
  <c r="I111" i="19"/>
  <c r="U95" i="19"/>
  <c r="I95" i="19"/>
  <c r="U66" i="19"/>
  <c r="I66" i="19"/>
  <c r="U44" i="19"/>
  <c r="O16" i="19" s="1"/>
  <c r="H38" i="63" s="1"/>
  <c r="Q44" i="19"/>
  <c r="E44" i="19"/>
  <c r="C16" i="19" s="1"/>
  <c r="D38" i="63" s="1"/>
  <c r="U42" i="19"/>
  <c r="L16" i="19" s="1"/>
  <c r="G38" i="63" s="1"/>
  <c r="S28" i="19"/>
  <c r="S27" i="19"/>
  <c r="S26" i="19"/>
  <c r="S25" i="19"/>
  <c r="S24" i="19"/>
  <c r="S23" i="19"/>
  <c r="S22" i="19"/>
  <c r="S21" i="19"/>
  <c r="U111" i="18"/>
  <c r="I111" i="18"/>
  <c r="U95" i="18"/>
  <c r="I95" i="18"/>
  <c r="U66" i="18"/>
  <c r="I66" i="18"/>
  <c r="U44" i="18"/>
  <c r="O16" i="18" s="1"/>
  <c r="H37" i="63" s="1"/>
  <c r="Q44" i="18"/>
  <c r="E44" i="18"/>
  <c r="C16" i="18" s="1"/>
  <c r="D37" i="63" s="1"/>
  <c r="U42" i="18"/>
  <c r="L16" i="18" s="1"/>
  <c r="G37" i="63" s="1"/>
  <c r="S28" i="18"/>
  <c r="S27" i="18"/>
  <c r="S26" i="18"/>
  <c r="S25" i="18"/>
  <c r="S24" i="18"/>
  <c r="S23" i="18"/>
  <c r="S22" i="18"/>
  <c r="S21" i="18"/>
  <c r="U111" i="17"/>
  <c r="I111" i="17"/>
  <c r="U95" i="17"/>
  <c r="I95" i="17"/>
  <c r="U66" i="17"/>
  <c r="I66" i="17"/>
  <c r="U44" i="17"/>
  <c r="O16" i="17" s="1"/>
  <c r="H36" i="63" s="1"/>
  <c r="Q44" i="17"/>
  <c r="E44" i="17"/>
  <c r="C16" i="17" s="1"/>
  <c r="D36" i="63" s="1"/>
  <c r="U42" i="17"/>
  <c r="L16" i="17" s="1"/>
  <c r="G36" i="63" s="1"/>
  <c r="S28" i="17"/>
  <c r="S27" i="17"/>
  <c r="S26" i="17"/>
  <c r="S25" i="17"/>
  <c r="S24" i="17"/>
  <c r="S23" i="17"/>
  <c r="S22" i="17"/>
  <c r="S21" i="17"/>
  <c r="U111" i="16"/>
  <c r="I111" i="16"/>
  <c r="U95" i="16"/>
  <c r="I95" i="16"/>
  <c r="U66" i="16"/>
  <c r="I66" i="16"/>
  <c r="U44" i="16"/>
  <c r="O16" i="16" s="1"/>
  <c r="H35" i="63" s="1"/>
  <c r="Q44" i="16"/>
  <c r="U42" i="16"/>
  <c r="L16" i="16" s="1"/>
  <c r="G35" i="63" s="1"/>
  <c r="S28" i="16"/>
  <c r="G28" i="16"/>
  <c r="S27" i="16"/>
  <c r="G27" i="16"/>
  <c r="S26" i="16"/>
  <c r="G26" i="16"/>
  <c r="S25" i="16"/>
  <c r="G25" i="16"/>
  <c r="S24" i="16"/>
  <c r="G24" i="16"/>
  <c r="S23" i="16"/>
  <c r="G23" i="16"/>
  <c r="S22" i="16"/>
  <c r="G22" i="16"/>
  <c r="S21" i="16"/>
  <c r="G21" i="16"/>
  <c r="U111" i="15"/>
  <c r="I111" i="15"/>
  <c r="U95" i="15"/>
  <c r="I95" i="15"/>
  <c r="U66" i="15"/>
  <c r="I66" i="15"/>
  <c r="U44" i="15"/>
  <c r="O16" i="15" s="1"/>
  <c r="H34" i="63" s="1"/>
  <c r="Q44" i="15"/>
  <c r="E44" i="15"/>
  <c r="C16" i="15" s="1"/>
  <c r="D34" i="63" s="1"/>
  <c r="U42" i="15"/>
  <c r="L16" i="15" s="1"/>
  <c r="G34" i="63" s="1"/>
  <c r="S28" i="15"/>
  <c r="S27" i="15"/>
  <c r="S26" i="15"/>
  <c r="S25" i="15"/>
  <c r="S24" i="15"/>
  <c r="S23" i="15"/>
  <c r="S22" i="15"/>
  <c r="S21" i="15"/>
  <c r="U111" i="14"/>
  <c r="I111" i="14"/>
  <c r="U95" i="14"/>
  <c r="I95" i="14"/>
  <c r="U66" i="14"/>
  <c r="I66" i="14"/>
  <c r="U44" i="14"/>
  <c r="O16" i="14" s="1"/>
  <c r="H33" i="63" s="1"/>
  <c r="Q44" i="14"/>
  <c r="E44" i="14"/>
  <c r="C16" i="14" s="1"/>
  <c r="D33" i="63" s="1"/>
  <c r="U42" i="14"/>
  <c r="L16" i="14" s="1"/>
  <c r="G33" i="63" s="1"/>
  <c r="S28" i="14"/>
  <c r="S27" i="14"/>
  <c r="S26" i="14"/>
  <c r="S25" i="14"/>
  <c r="S24" i="14"/>
  <c r="S23" i="14"/>
  <c r="S22" i="14"/>
  <c r="S21" i="14"/>
  <c r="U111" i="13"/>
  <c r="I111" i="13"/>
  <c r="U95" i="13"/>
  <c r="I95" i="13"/>
  <c r="U66" i="13"/>
  <c r="I66" i="13"/>
  <c r="U44" i="13"/>
  <c r="O16" i="13" s="1"/>
  <c r="H32" i="63" s="1"/>
  <c r="Q44" i="13"/>
  <c r="E44" i="13"/>
  <c r="C16" i="13" s="1"/>
  <c r="D32" i="63" s="1"/>
  <c r="U42" i="13"/>
  <c r="L16" i="13" s="1"/>
  <c r="G32" i="63" s="1"/>
  <c r="S28" i="13"/>
  <c r="S27" i="13"/>
  <c r="S26" i="13"/>
  <c r="S25" i="13"/>
  <c r="S24" i="13"/>
  <c r="S23" i="13"/>
  <c r="S22" i="13"/>
  <c r="S21" i="13"/>
  <c r="U111" i="12"/>
  <c r="I111" i="12"/>
  <c r="U95" i="12"/>
  <c r="I95" i="12"/>
  <c r="U66" i="12"/>
  <c r="I66" i="12"/>
  <c r="U44" i="12"/>
  <c r="O16" i="12" s="1"/>
  <c r="H31" i="63" s="1"/>
  <c r="Q44" i="12"/>
  <c r="E44" i="12"/>
  <c r="C16" i="12" s="1"/>
  <c r="D31" i="63" s="1"/>
  <c r="U42" i="12"/>
  <c r="L16" i="12" s="1"/>
  <c r="G31" i="63" s="1"/>
  <c r="S28" i="12"/>
  <c r="S27" i="12"/>
  <c r="S26" i="12"/>
  <c r="S25" i="12"/>
  <c r="S24" i="12"/>
  <c r="U32" i="12" s="1"/>
  <c r="S23" i="12"/>
  <c r="S22" i="12"/>
  <c r="S21" i="12"/>
  <c r="U111" i="11"/>
  <c r="I111" i="11"/>
  <c r="U95" i="11"/>
  <c r="I95" i="11"/>
  <c r="U66" i="11"/>
  <c r="I66" i="11"/>
  <c r="U44" i="11"/>
  <c r="O16" i="11" s="1"/>
  <c r="H30" i="63" s="1"/>
  <c r="Q44" i="11"/>
  <c r="E44" i="11"/>
  <c r="C16" i="11" s="1"/>
  <c r="D30" i="63" s="1"/>
  <c r="U42" i="11"/>
  <c r="L16" i="11" s="1"/>
  <c r="G30" i="63" s="1"/>
  <c r="S28" i="11"/>
  <c r="S27" i="11"/>
  <c r="S26" i="11"/>
  <c r="S25" i="11"/>
  <c r="S24" i="11"/>
  <c r="S23" i="11"/>
  <c r="S22" i="11"/>
  <c r="S21" i="11"/>
  <c r="U111" i="10"/>
  <c r="I111" i="10"/>
  <c r="U95" i="10"/>
  <c r="I95" i="10"/>
  <c r="U66" i="10"/>
  <c r="I66" i="10"/>
  <c r="U44" i="10"/>
  <c r="O16" i="10" s="1"/>
  <c r="H29" i="63" s="1"/>
  <c r="Q44" i="10"/>
  <c r="E44" i="10"/>
  <c r="C16" i="10" s="1"/>
  <c r="D29" i="63" s="1"/>
  <c r="U42" i="10"/>
  <c r="L16" i="10" s="1"/>
  <c r="G29" i="63" s="1"/>
  <c r="S28" i="10"/>
  <c r="S27" i="10"/>
  <c r="S26" i="10"/>
  <c r="S25" i="10"/>
  <c r="S24" i="10"/>
  <c r="U32" i="10" s="1"/>
  <c r="S23" i="10"/>
  <c r="S22" i="10"/>
  <c r="S21" i="10"/>
  <c r="U111" i="9"/>
  <c r="I111" i="9"/>
  <c r="U95" i="9"/>
  <c r="I95" i="9"/>
  <c r="U66" i="9"/>
  <c r="I66" i="9"/>
  <c r="U44" i="9"/>
  <c r="O16" i="9" s="1"/>
  <c r="H28" i="63" s="1"/>
  <c r="Q44" i="9"/>
  <c r="E44" i="9"/>
  <c r="C16" i="9" s="1"/>
  <c r="D28" i="63" s="1"/>
  <c r="U42" i="9"/>
  <c r="L16" i="9" s="1"/>
  <c r="G28" i="63" s="1"/>
  <c r="S28" i="9"/>
  <c r="S27" i="9"/>
  <c r="S26" i="9"/>
  <c r="S25" i="9"/>
  <c r="S24" i="9"/>
  <c r="S23" i="9"/>
  <c r="S22" i="9"/>
  <c r="S21" i="9"/>
  <c r="U111" i="8"/>
  <c r="I111" i="8"/>
  <c r="U95" i="8"/>
  <c r="I95" i="8"/>
  <c r="U66" i="8"/>
  <c r="I66" i="8"/>
  <c r="U44" i="8"/>
  <c r="O16" i="8" s="1"/>
  <c r="H27" i="63" s="1"/>
  <c r="Q44" i="8"/>
  <c r="E44" i="8"/>
  <c r="C16" i="8" s="1"/>
  <c r="D27" i="63" s="1"/>
  <c r="U42" i="8"/>
  <c r="L16" i="8" s="1"/>
  <c r="G27" i="63" s="1"/>
  <c r="S28" i="8"/>
  <c r="S27" i="8"/>
  <c r="S26" i="8"/>
  <c r="S25" i="8"/>
  <c r="S24" i="8"/>
  <c r="U32" i="8" s="1"/>
  <c r="S23" i="8"/>
  <c r="S22" i="8"/>
  <c r="S21" i="8"/>
  <c r="U111" i="7"/>
  <c r="I111" i="7"/>
  <c r="U95" i="7"/>
  <c r="I95" i="7"/>
  <c r="U66" i="7"/>
  <c r="I66" i="7"/>
  <c r="U44" i="7"/>
  <c r="O16" i="7" s="1"/>
  <c r="H26" i="63" s="1"/>
  <c r="Q44" i="7"/>
  <c r="E44" i="7"/>
  <c r="C16" i="7" s="1"/>
  <c r="D26" i="63" s="1"/>
  <c r="U42" i="7"/>
  <c r="L16" i="7" s="1"/>
  <c r="G26" i="63" s="1"/>
  <c r="S28" i="7"/>
  <c r="S27" i="7"/>
  <c r="S26" i="7"/>
  <c r="S25" i="7"/>
  <c r="S24" i="7"/>
  <c r="U32" i="7" s="1"/>
  <c r="S23" i="7"/>
  <c r="S22" i="7"/>
  <c r="S21" i="7"/>
  <c r="U111" i="6"/>
  <c r="I111" i="6"/>
  <c r="U95" i="6"/>
  <c r="I95" i="6"/>
  <c r="U66" i="6"/>
  <c r="I66" i="6"/>
  <c r="U44" i="6"/>
  <c r="O16" i="6" s="1"/>
  <c r="H25" i="63" s="1"/>
  <c r="Q44" i="6"/>
  <c r="E44" i="6"/>
  <c r="C16" i="6" s="1"/>
  <c r="D25" i="63" s="1"/>
  <c r="U42" i="6"/>
  <c r="L16" i="6" s="1"/>
  <c r="G25" i="63" s="1"/>
  <c r="S28" i="6"/>
  <c r="S27" i="6"/>
  <c r="S26" i="6"/>
  <c r="S25" i="6"/>
  <c r="S24" i="6"/>
  <c r="S23" i="6"/>
  <c r="S22" i="6"/>
  <c r="S21" i="6"/>
  <c r="U111" i="5"/>
  <c r="I111" i="5"/>
  <c r="U95" i="5"/>
  <c r="I95" i="5"/>
  <c r="U66" i="5"/>
  <c r="I66" i="5"/>
  <c r="U44" i="5"/>
  <c r="O16" i="5" s="1"/>
  <c r="H24" i="63" s="1"/>
  <c r="Q44" i="5"/>
  <c r="E44" i="5"/>
  <c r="C16" i="5" s="1"/>
  <c r="D24" i="63" s="1"/>
  <c r="U42" i="5"/>
  <c r="L16" i="5" s="1"/>
  <c r="G24" i="63" s="1"/>
  <c r="S28" i="5"/>
  <c r="S27" i="5"/>
  <c r="S26" i="5"/>
  <c r="S25" i="5"/>
  <c r="S24" i="5"/>
  <c r="S23" i="5"/>
  <c r="S22" i="5"/>
  <c r="S21" i="5"/>
  <c r="U111" i="4"/>
  <c r="I111" i="4"/>
  <c r="U95" i="4"/>
  <c r="I95" i="4"/>
  <c r="U66" i="4"/>
  <c r="I66" i="4"/>
  <c r="U44" i="4"/>
  <c r="O16" i="4" s="1"/>
  <c r="H23" i="63" s="1"/>
  <c r="Q44" i="4"/>
  <c r="E44" i="4"/>
  <c r="C16" i="4" s="1"/>
  <c r="D23" i="63" s="1"/>
  <c r="U42" i="4"/>
  <c r="L16" i="4" s="1"/>
  <c r="G23" i="63" s="1"/>
  <c r="S28" i="4"/>
  <c r="S27" i="4"/>
  <c r="S26" i="4"/>
  <c r="S25" i="4"/>
  <c r="S24" i="4"/>
  <c r="S23" i="4"/>
  <c r="S22" i="4"/>
  <c r="S21" i="4"/>
  <c r="U111" i="3"/>
  <c r="I111" i="3"/>
  <c r="U95" i="3"/>
  <c r="I95" i="3"/>
  <c r="U66" i="3"/>
  <c r="I66" i="3"/>
  <c r="U44" i="3"/>
  <c r="O16" i="3" s="1"/>
  <c r="H22" i="63" s="1"/>
  <c r="Q44" i="3"/>
  <c r="E44" i="3"/>
  <c r="C16" i="3" s="1"/>
  <c r="D22" i="63" s="1"/>
  <c r="U42" i="3"/>
  <c r="L16" i="3" s="1"/>
  <c r="G22" i="63" s="1"/>
  <c r="S28" i="3"/>
  <c r="S27" i="3"/>
  <c r="S26" i="3"/>
  <c r="S25" i="3"/>
  <c r="S24" i="3"/>
  <c r="S23" i="3"/>
  <c r="S22" i="3"/>
  <c r="S21" i="3"/>
  <c r="U111" i="2"/>
  <c r="I111" i="2"/>
  <c r="U95" i="2"/>
  <c r="I95" i="2"/>
  <c r="U66" i="2"/>
  <c r="I66" i="2"/>
  <c r="U44" i="2"/>
  <c r="O16" i="2" s="1"/>
  <c r="H21" i="63" s="1"/>
  <c r="Q44" i="2"/>
  <c r="E44" i="2"/>
  <c r="C16" i="2" s="1"/>
  <c r="D21" i="63" s="1"/>
  <c r="U42" i="2"/>
  <c r="L16" i="2" s="1"/>
  <c r="G21" i="63" s="1"/>
  <c r="S28" i="2"/>
  <c r="S27" i="2"/>
  <c r="S26" i="2"/>
  <c r="S25" i="2"/>
  <c r="S24" i="2"/>
  <c r="U32" i="2" s="1"/>
  <c r="S23" i="2"/>
  <c r="S22" i="2"/>
  <c r="S21" i="2"/>
  <c r="U111" i="1"/>
  <c r="I111" i="1"/>
  <c r="U95" i="1"/>
  <c r="I95" i="1"/>
  <c r="U66" i="1"/>
  <c r="I66" i="1"/>
  <c r="U44" i="1"/>
  <c r="O16" i="1" s="1"/>
  <c r="H20" i="63" s="1"/>
  <c r="Q44" i="1"/>
  <c r="E44" i="1"/>
  <c r="C16" i="1" s="1"/>
  <c r="D20" i="63" s="1"/>
  <c r="U42" i="1"/>
  <c r="L16" i="1" s="1"/>
  <c r="G20" i="63" s="1"/>
  <c r="S28" i="1"/>
  <c r="S27" i="1"/>
  <c r="S26" i="1"/>
  <c r="S25" i="1"/>
  <c r="S24" i="1"/>
  <c r="S23" i="1"/>
  <c r="S22" i="1"/>
  <c r="S21" i="1"/>
  <c r="S30" i="16" l="1"/>
  <c r="S32" i="16" s="1"/>
  <c r="I16" i="16" s="1"/>
  <c r="F35" i="63" s="1"/>
  <c r="U32" i="9"/>
  <c r="U32" i="19"/>
  <c r="U32" i="23"/>
  <c r="U32" i="25"/>
  <c r="U32" i="29"/>
  <c r="U32" i="30"/>
  <c r="U32" i="62"/>
  <c r="K11" i="62" s="1"/>
  <c r="U32" i="51"/>
  <c r="U32" i="52"/>
  <c r="U32" i="55"/>
  <c r="U32" i="58"/>
  <c r="U32" i="56"/>
  <c r="U32" i="49"/>
  <c r="K11" i="49" s="1"/>
  <c r="U32" i="39"/>
  <c r="K11" i="38"/>
  <c r="U32" i="32"/>
  <c r="U32" i="27"/>
  <c r="K11" i="27" s="1"/>
  <c r="U32" i="24"/>
  <c r="K11" i="24" s="1"/>
  <c r="U32" i="21"/>
  <c r="U32" i="15"/>
  <c r="K11" i="15" s="1"/>
  <c r="U32" i="13"/>
  <c r="U32" i="11"/>
  <c r="K11" i="11" s="1"/>
  <c r="U30" i="20"/>
  <c r="E11" i="20" s="1"/>
  <c r="S30" i="23"/>
  <c r="S32" i="23" s="1"/>
  <c r="I16" i="23" s="1"/>
  <c r="F42" i="63" s="1"/>
  <c r="S30" i="25"/>
  <c r="S32" i="25" s="1"/>
  <c r="I16" i="25" s="1"/>
  <c r="F44" i="63" s="1"/>
  <c r="S30" i="30"/>
  <c r="S32" i="30" s="1"/>
  <c r="I16" i="30" s="1"/>
  <c r="S30" i="33"/>
  <c r="S32" i="33" s="1"/>
  <c r="I16" i="33" s="1"/>
  <c r="S30" i="38"/>
  <c r="S32" i="38" s="1"/>
  <c r="I16" i="38" s="1"/>
  <c r="S30" i="39"/>
  <c r="S32" i="39" s="1"/>
  <c r="I16" i="39" s="1"/>
  <c r="U32" i="43"/>
  <c r="S30" i="49"/>
  <c r="S32" i="49" s="1"/>
  <c r="I16" i="49" s="1"/>
  <c r="S30" i="60"/>
  <c r="S32" i="60" s="1"/>
  <c r="I16" i="60" s="1"/>
  <c r="S30" i="62"/>
  <c r="S32" i="62" s="1"/>
  <c r="I16" i="62" s="1"/>
  <c r="U30" i="1"/>
  <c r="S30" i="2"/>
  <c r="S32" i="2" s="1"/>
  <c r="I16" i="2" s="1"/>
  <c r="F21" i="63" s="1"/>
  <c r="S30" i="7"/>
  <c r="S32" i="7" s="1"/>
  <c r="I16" i="7" s="1"/>
  <c r="F26" i="63" s="1"/>
  <c r="S30" i="8"/>
  <c r="S32" i="8" s="1"/>
  <c r="I16" i="8" s="1"/>
  <c r="F27" i="63" s="1"/>
  <c r="S30" i="12"/>
  <c r="S32" i="12" s="1"/>
  <c r="I16" i="12" s="1"/>
  <c r="F31" i="63" s="1"/>
  <c r="S30" i="36"/>
  <c r="S32" i="36" s="1"/>
  <c r="I16" i="36" s="1"/>
  <c r="S30" i="51"/>
  <c r="S32" i="51" s="1"/>
  <c r="I16" i="51" s="1"/>
  <c r="S30" i="54"/>
  <c r="S32" i="54" s="1"/>
  <c r="I16" i="54" s="1"/>
  <c r="S30" i="55"/>
  <c r="S32" i="55" s="1"/>
  <c r="I16" i="55" s="1"/>
  <c r="U32" i="48"/>
  <c r="F16" i="53"/>
  <c r="F16" i="48"/>
  <c r="S30" i="42"/>
  <c r="S32" i="42" s="1"/>
  <c r="I16" i="42" s="1"/>
  <c r="F16" i="36"/>
  <c r="F16" i="35"/>
  <c r="S30" i="34"/>
  <c r="S32" i="34" s="1"/>
  <c r="I16" i="34" s="1"/>
  <c r="F16" i="24"/>
  <c r="E43" i="63" s="1"/>
  <c r="F16" i="17"/>
  <c r="E36" i="63" s="1"/>
  <c r="U32" i="16"/>
  <c r="K11" i="16" s="1"/>
  <c r="S30" i="10"/>
  <c r="S32" i="10" s="1"/>
  <c r="I16" i="10" s="1"/>
  <c r="F29" i="63" s="1"/>
  <c r="F16" i="10"/>
  <c r="E29" i="63" s="1"/>
  <c r="S30" i="9"/>
  <c r="S32" i="9" s="1"/>
  <c r="I16" i="9" s="1"/>
  <c r="F28" i="63" s="1"/>
  <c r="F16" i="9"/>
  <c r="E28" i="63" s="1"/>
  <c r="F16" i="7"/>
  <c r="E26" i="63" s="1"/>
  <c r="S30" i="56"/>
  <c r="S32" i="56" s="1"/>
  <c r="I16" i="56" s="1"/>
  <c r="S30" i="41"/>
  <c r="S32" i="41" s="1"/>
  <c r="I16" i="41" s="1"/>
  <c r="U32" i="42"/>
  <c r="S30" i="27"/>
  <c r="S32" i="27" s="1"/>
  <c r="I16" i="27" s="1"/>
  <c r="F46" i="63" s="1"/>
  <c r="U32" i="37"/>
  <c r="U30" i="14"/>
  <c r="U32" i="14"/>
  <c r="K11" i="14" s="1"/>
  <c r="F16" i="4"/>
  <c r="E23" i="63" s="1"/>
  <c r="F16" i="2"/>
  <c r="E21" i="63" s="1"/>
  <c r="F16" i="62"/>
  <c r="S30" i="61"/>
  <c r="S32" i="61" s="1"/>
  <c r="I16" i="61" s="1"/>
  <c r="F16" i="61"/>
  <c r="K11" i="60"/>
  <c r="F16" i="60"/>
  <c r="K11" i="59"/>
  <c r="S30" i="59"/>
  <c r="S32" i="59" s="1"/>
  <c r="I16" i="59" s="1"/>
  <c r="F16" i="59"/>
  <c r="K11" i="58"/>
  <c r="S30" i="58"/>
  <c r="S32" i="58" s="1"/>
  <c r="I16" i="58" s="1"/>
  <c r="K11" i="57"/>
  <c r="F16" i="57"/>
  <c r="K11" i="56"/>
  <c r="F16" i="56"/>
  <c r="K11" i="55"/>
  <c r="F16" i="55"/>
  <c r="F16" i="54"/>
  <c r="U32" i="53"/>
  <c r="K11" i="53" s="1"/>
  <c r="S30" i="53"/>
  <c r="S32" i="53" s="1"/>
  <c r="I16" i="53" s="1"/>
  <c r="K11" i="52"/>
  <c r="S30" i="52"/>
  <c r="S32" i="52" s="1"/>
  <c r="I16" i="52" s="1"/>
  <c r="F16" i="52"/>
  <c r="K11" i="51"/>
  <c r="F16" i="51"/>
  <c r="U32" i="50"/>
  <c r="K11" i="50" s="1"/>
  <c r="S30" i="50"/>
  <c r="S32" i="50" s="1"/>
  <c r="I16" i="50" s="1"/>
  <c r="F16" i="49"/>
  <c r="K11" i="48"/>
  <c r="S30" i="48"/>
  <c r="S32" i="48" s="1"/>
  <c r="I16" i="48" s="1"/>
  <c r="U32" i="44"/>
  <c r="K11" i="44" s="1"/>
  <c r="S30" i="44"/>
  <c r="S32" i="44" s="1"/>
  <c r="I16" i="44" s="1"/>
  <c r="F16" i="44"/>
  <c r="K11" i="43"/>
  <c r="S30" i="43"/>
  <c r="S32" i="43" s="1"/>
  <c r="I16" i="43" s="1"/>
  <c r="F16" i="43"/>
  <c r="K11" i="42"/>
  <c r="F16" i="42"/>
  <c r="F16" i="41"/>
  <c r="K11" i="40"/>
  <c r="S30" i="40"/>
  <c r="S32" i="40" s="1"/>
  <c r="I16" i="40" s="1"/>
  <c r="F16" i="39"/>
  <c r="F16" i="38"/>
  <c r="S30" i="37"/>
  <c r="S32" i="37" s="1"/>
  <c r="I16" i="37" s="1"/>
  <c r="K11" i="36"/>
  <c r="U32" i="35"/>
  <c r="K11" i="35" s="1"/>
  <c r="S30" i="35"/>
  <c r="S32" i="35" s="1"/>
  <c r="I16" i="35" s="1"/>
  <c r="U32" i="34"/>
  <c r="K11" i="34" s="1"/>
  <c r="F16" i="33"/>
  <c r="K11" i="32"/>
  <c r="S30" i="32"/>
  <c r="S32" i="32" s="1"/>
  <c r="I16" i="32" s="1"/>
  <c r="F16" i="32"/>
  <c r="U30" i="5"/>
  <c r="U30" i="50"/>
  <c r="E11" i="50" s="1"/>
  <c r="S30" i="31"/>
  <c r="S32" i="31" s="1"/>
  <c r="I16" i="31" s="1"/>
  <c r="F16" i="31"/>
  <c r="K11" i="30"/>
  <c r="F16" i="30"/>
  <c r="K11" i="29"/>
  <c r="S30" i="29"/>
  <c r="S32" i="29" s="1"/>
  <c r="I16" i="29" s="1"/>
  <c r="F16" i="29"/>
  <c r="K11" i="28"/>
  <c r="S30" i="28"/>
  <c r="S32" i="28" s="1"/>
  <c r="I16" i="28" s="1"/>
  <c r="F16" i="27"/>
  <c r="E46" i="63" s="1"/>
  <c r="S30" i="26"/>
  <c r="S32" i="26" s="1"/>
  <c r="I16" i="26" s="1"/>
  <c r="F45" i="63" s="1"/>
  <c r="F16" i="26"/>
  <c r="E45" i="63" s="1"/>
  <c r="K11" i="25"/>
  <c r="F16" i="25"/>
  <c r="E44" i="63" s="1"/>
  <c r="S30" i="24"/>
  <c r="S32" i="24" s="1"/>
  <c r="I16" i="24" s="1"/>
  <c r="F43" i="63" s="1"/>
  <c r="K11" i="23"/>
  <c r="F16" i="23"/>
  <c r="E42" i="63" s="1"/>
  <c r="U32" i="22"/>
  <c r="K11" i="22" s="1"/>
  <c r="S30" i="22"/>
  <c r="S32" i="22" s="1"/>
  <c r="I16" i="22" s="1"/>
  <c r="F41" i="63" s="1"/>
  <c r="F16" i="22"/>
  <c r="E41" i="63" s="1"/>
  <c r="K11" i="21"/>
  <c r="S30" i="21"/>
  <c r="S32" i="21" s="1"/>
  <c r="I16" i="21" s="1"/>
  <c r="F40" i="63" s="1"/>
  <c r="F16" i="21"/>
  <c r="E40" i="63" s="1"/>
  <c r="F16" i="20"/>
  <c r="E39" i="63" s="1"/>
  <c r="K11" i="19"/>
  <c r="S30" i="19"/>
  <c r="S32" i="19" s="1"/>
  <c r="I16" i="19" s="1"/>
  <c r="F38" i="63" s="1"/>
  <c r="F16" i="19"/>
  <c r="E38" i="63" s="1"/>
  <c r="U32" i="18"/>
  <c r="K11" i="18" s="1"/>
  <c r="S30" i="18"/>
  <c r="S32" i="18" s="1"/>
  <c r="I16" i="18" s="1"/>
  <c r="F37" i="63" s="1"/>
  <c r="U30" i="18"/>
  <c r="E11" i="18" s="1"/>
  <c r="F16" i="18"/>
  <c r="E37" i="63" s="1"/>
  <c r="U32" i="17"/>
  <c r="K11" i="17" s="1"/>
  <c r="S30" i="17"/>
  <c r="S32" i="17" s="1"/>
  <c r="I16" i="17" s="1"/>
  <c r="F36" i="63" s="1"/>
  <c r="G30" i="16"/>
  <c r="G32" i="16" s="1"/>
  <c r="F16" i="16" s="1"/>
  <c r="E35" i="63" s="1"/>
  <c r="S30" i="15"/>
  <c r="S32" i="15" s="1"/>
  <c r="I16" i="15" s="1"/>
  <c r="F34" i="63" s="1"/>
  <c r="F16" i="15"/>
  <c r="E34" i="63" s="1"/>
  <c r="S30" i="14"/>
  <c r="S32" i="14" s="1"/>
  <c r="I16" i="14" s="1"/>
  <c r="F33" i="63" s="1"/>
  <c r="F16" i="14"/>
  <c r="E33" i="63" s="1"/>
  <c r="K11" i="13"/>
  <c r="O16" i="63"/>
  <c r="L16" i="63"/>
  <c r="S30" i="13"/>
  <c r="S32" i="13" s="1"/>
  <c r="I16" i="13" s="1"/>
  <c r="F32" i="63" s="1"/>
  <c r="F16" i="13"/>
  <c r="E32" i="63" s="1"/>
  <c r="K11" i="12"/>
  <c r="C16" i="63"/>
  <c r="F16" i="12"/>
  <c r="E31" i="63" s="1"/>
  <c r="F16" i="11"/>
  <c r="E30" i="63" s="1"/>
  <c r="S30" i="11"/>
  <c r="S32" i="11" s="1"/>
  <c r="I16" i="11" s="1"/>
  <c r="F30" i="63" s="1"/>
  <c r="K11" i="10"/>
  <c r="K11" i="9"/>
  <c r="U32" i="3"/>
  <c r="K11" i="3" s="1"/>
  <c r="U30" i="10"/>
  <c r="E11" i="10" s="1"/>
  <c r="U32" i="26"/>
  <c r="K11" i="26" s="1"/>
  <c r="K11" i="37"/>
  <c r="K11" i="39"/>
  <c r="K11" i="41"/>
  <c r="K11" i="46"/>
  <c r="U32" i="20"/>
  <c r="K11" i="20" s="1"/>
  <c r="U32" i="31"/>
  <c r="K11" i="31" s="1"/>
  <c r="U32" i="33"/>
  <c r="K11" i="33" s="1"/>
  <c r="K11" i="45"/>
  <c r="U30" i="49"/>
  <c r="E11" i="49" s="1"/>
  <c r="U30" i="51"/>
  <c r="E11" i="51" s="1"/>
  <c r="U32" i="54"/>
  <c r="K11" i="54" s="1"/>
  <c r="U30" i="60"/>
  <c r="E11" i="60" s="1"/>
  <c r="U32" i="61"/>
  <c r="K11" i="61" s="1"/>
  <c r="K11" i="8"/>
  <c r="F16" i="8"/>
  <c r="E27" i="63" s="1"/>
  <c r="K11" i="7"/>
  <c r="U32" i="6"/>
  <c r="K11" i="6" s="1"/>
  <c r="S30" i="6"/>
  <c r="S32" i="6" s="1"/>
  <c r="I16" i="6" s="1"/>
  <c r="F25" i="63" s="1"/>
  <c r="F16" i="6"/>
  <c r="E25" i="63" s="1"/>
  <c r="E11" i="5"/>
  <c r="U32" i="5"/>
  <c r="K11" i="5" s="1"/>
  <c r="S30" i="5"/>
  <c r="S32" i="5" s="1"/>
  <c r="I16" i="5" s="1"/>
  <c r="F24" i="63" s="1"/>
  <c r="F16" i="5"/>
  <c r="E24" i="63" s="1"/>
  <c r="S30" i="4"/>
  <c r="S32" i="4" s="1"/>
  <c r="I16" i="4" s="1"/>
  <c r="F23" i="63" s="1"/>
  <c r="U32" i="4"/>
  <c r="K11" i="4" s="1"/>
  <c r="S30" i="3"/>
  <c r="S32" i="3" s="1"/>
  <c r="I16" i="3" s="1"/>
  <c r="F22" i="63" s="1"/>
  <c r="F16" i="3"/>
  <c r="E22" i="63" s="1"/>
  <c r="K11" i="2"/>
  <c r="U30" i="62"/>
  <c r="E11" i="62" s="1"/>
  <c r="U30" i="61"/>
  <c r="E11" i="61" s="1"/>
  <c r="U30" i="59"/>
  <c r="E11" i="59" s="1"/>
  <c r="U30" i="58"/>
  <c r="E11" i="58" s="1"/>
  <c r="E11" i="57"/>
  <c r="U30" i="56"/>
  <c r="E11" i="56" s="1"/>
  <c r="U30" i="55"/>
  <c r="E11" i="55" s="1"/>
  <c r="U30" i="54"/>
  <c r="E11" i="54" s="1"/>
  <c r="U30" i="53"/>
  <c r="E11" i="53" s="1"/>
  <c r="U30" i="52"/>
  <c r="E11" i="52" s="1"/>
  <c r="U30" i="48"/>
  <c r="E11" i="48" s="1"/>
  <c r="E11" i="47"/>
  <c r="E11" i="46"/>
  <c r="E11" i="45"/>
  <c r="U30" i="44"/>
  <c r="E11" i="44" s="1"/>
  <c r="U30" i="43"/>
  <c r="E11" i="43" s="1"/>
  <c r="U30" i="42"/>
  <c r="E11" i="42" s="1"/>
  <c r="U30" i="41"/>
  <c r="E11" i="41" s="1"/>
  <c r="U30" i="40"/>
  <c r="E11" i="40" s="1"/>
  <c r="U30" i="39"/>
  <c r="E11" i="39" s="1"/>
  <c r="U30" i="38"/>
  <c r="E11" i="38" s="1"/>
  <c r="U30" i="37"/>
  <c r="E11" i="37" s="1"/>
  <c r="U30" i="36"/>
  <c r="E11" i="36" s="1"/>
  <c r="U30" i="35"/>
  <c r="E11" i="35" s="1"/>
  <c r="U30" i="34"/>
  <c r="E11" i="34" s="1"/>
  <c r="U30" i="33"/>
  <c r="E11" i="33" s="1"/>
  <c r="U30" i="32"/>
  <c r="E11" i="32" s="1"/>
  <c r="U30" i="31"/>
  <c r="E11" i="31" s="1"/>
  <c r="U30" i="30"/>
  <c r="E11" i="30" s="1"/>
  <c r="U30" i="29"/>
  <c r="E11" i="29" s="1"/>
  <c r="U30" i="28"/>
  <c r="E11" i="28" s="1"/>
  <c r="U30" i="27"/>
  <c r="E11" i="27" s="1"/>
  <c r="U30" i="26"/>
  <c r="E11" i="26" s="1"/>
  <c r="U30" i="25"/>
  <c r="E11" i="25" s="1"/>
  <c r="U30" i="24"/>
  <c r="E11" i="24" s="1"/>
  <c r="U30" i="23"/>
  <c r="E11" i="23" s="1"/>
  <c r="U30" i="22"/>
  <c r="E11" i="22" s="1"/>
  <c r="U30" i="21"/>
  <c r="E11" i="21" s="1"/>
  <c r="S30" i="20"/>
  <c r="S32" i="20" s="1"/>
  <c r="I16" i="20" s="1"/>
  <c r="F39" i="63" s="1"/>
  <c r="U30" i="19"/>
  <c r="E11" i="19" s="1"/>
  <c r="U30" i="17"/>
  <c r="E11" i="17" s="1"/>
  <c r="U30" i="16"/>
  <c r="E11" i="16" s="1"/>
  <c r="U30" i="15"/>
  <c r="E11" i="15" s="1"/>
  <c r="E11" i="14"/>
  <c r="U30" i="13"/>
  <c r="E11" i="13" s="1"/>
  <c r="U30" i="12"/>
  <c r="E11" i="12" s="1"/>
  <c r="U30" i="11"/>
  <c r="E11" i="11" s="1"/>
  <c r="U30" i="9"/>
  <c r="E11" i="9" s="1"/>
  <c r="U30" i="8"/>
  <c r="E11" i="8" s="1"/>
  <c r="U30" i="7"/>
  <c r="E11" i="7" s="1"/>
  <c r="U30" i="6"/>
  <c r="E11" i="6" s="1"/>
  <c r="U30" i="4"/>
  <c r="E11" i="4" s="1"/>
  <c r="U30" i="3"/>
  <c r="E11" i="3" s="1"/>
  <c r="U30" i="2"/>
  <c r="E11" i="2" s="1"/>
  <c r="E11" i="1"/>
  <c r="U32" i="1"/>
  <c r="K11" i="1" s="1"/>
  <c r="F16" i="1"/>
  <c r="E20" i="63" s="1"/>
  <c r="S30" i="1"/>
  <c r="S32" i="1" s="1"/>
  <c r="I16" i="1" s="1"/>
  <c r="F20" i="63" s="1"/>
  <c r="P11" i="51" l="1"/>
  <c r="K13" i="51" s="1"/>
  <c r="P11" i="49"/>
  <c r="K13" i="49" s="1"/>
  <c r="P11" i="60"/>
  <c r="K13" i="60" s="1"/>
  <c r="P11" i="50"/>
  <c r="E13" i="50" s="1"/>
  <c r="P11" i="18"/>
  <c r="K13" i="18" s="1"/>
  <c r="C37" i="63" s="1"/>
  <c r="I16" i="63"/>
  <c r="P11" i="20"/>
  <c r="E13" i="20" s="1"/>
  <c r="B39" i="63" s="1"/>
  <c r="F16" i="63"/>
  <c r="P11" i="10"/>
  <c r="K13" i="10" s="1"/>
  <c r="C29" i="63" s="1"/>
  <c r="K11" i="63"/>
  <c r="E11" i="63"/>
  <c r="P11" i="5"/>
  <c r="E13" i="5" s="1"/>
  <c r="B24" i="63" s="1"/>
  <c r="P11" i="62"/>
  <c r="K13" i="62" s="1"/>
  <c r="P11" i="61"/>
  <c r="K13" i="61" s="1"/>
  <c r="P11" i="59"/>
  <c r="K13" i="59" s="1"/>
  <c r="P11" i="58"/>
  <c r="K13" i="58" s="1"/>
  <c r="P11" i="57"/>
  <c r="K13" i="57" s="1"/>
  <c r="P11" i="56"/>
  <c r="K13" i="56" s="1"/>
  <c r="P11" i="55"/>
  <c r="K13" i="55" s="1"/>
  <c r="P11" i="54"/>
  <c r="K13" i="54" s="1"/>
  <c r="P11" i="53"/>
  <c r="K13" i="53" s="1"/>
  <c r="P11" i="52"/>
  <c r="K13" i="52" s="1"/>
  <c r="P11" i="48"/>
  <c r="K13" i="48" s="1"/>
  <c r="P11" i="47"/>
  <c r="K13" i="47" s="1"/>
  <c r="P11" i="46"/>
  <c r="K13" i="46" s="1"/>
  <c r="P11" i="45"/>
  <c r="K13" i="45" s="1"/>
  <c r="P11" i="44"/>
  <c r="K13" i="44" s="1"/>
  <c r="P11" i="43"/>
  <c r="K13" i="43" s="1"/>
  <c r="P11" i="42"/>
  <c r="K13" i="42" s="1"/>
  <c r="P11" i="41"/>
  <c r="K13" i="41" s="1"/>
  <c r="P11" i="40"/>
  <c r="K13" i="40" s="1"/>
  <c r="P11" i="39"/>
  <c r="K13" i="39" s="1"/>
  <c r="P11" i="38"/>
  <c r="K13" i="38" s="1"/>
  <c r="P11" i="37"/>
  <c r="K13" i="37" s="1"/>
  <c r="P11" i="36"/>
  <c r="K13" i="36" s="1"/>
  <c r="P11" i="35"/>
  <c r="K13" i="35" s="1"/>
  <c r="P11" i="34"/>
  <c r="K13" i="34" s="1"/>
  <c r="P11" i="33"/>
  <c r="K13" i="33" s="1"/>
  <c r="P11" i="32"/>
  <c r="K13" i="32" s="1"/>
  <c r="P11" i="31"/>
  <c r="K13" i="31" s="1"/>
  <c r="P11" i="30"/>
  <c r="K13" i="30" s="1"/>
  <c r="P11" i="29"/>
  <c r="K13" i="29" s="1"/>
  <c r="P11" i="28"/>
  <c r="K13" i="28" s="1"/>
  <c r="P11" i="27"/>
  <c r="K13" i="27" s="1"/>
  <c r="C46" i="63" s="1"/>
  <c r="P11" i="26"/>
  <c r="K13" i="26" s="1"/>
  <c r="C45" i="63" s="1"/>
  <c r="P11" i="25"/>
  <c r="K13" i="25" s="1"/>
  <c r="C44" i="63" s="1"/>
  <c r="P11" i="24"/>
  <c r="K13" i="24" s="1"/>
  <c r="C43" i="63" s="1"/>
  <c r="P11" i="23"/>
  <c r="K13" i="23" s="1"/>
  <c r="C42" i="63" s="1"/>
  <c r="P11" i="22"/>
  <c r="K13" i="22" s="1"/>
  <c r="C41" i="63" s="1"/>
  <c r="P11" i="21"/>
  <c r="K13" i="21" s="1"/>
  <c r="C40" i="63" s="1"/>
  <c r="P11" i="19"/>
  <c r="K13" i="19" s="1"/>
  <c r="C38" i="63" s="1"/>
  <c r="P11" i="17"/>
  <c r="K13" i="17" s="1"/>
  <c r="C36" i="63" s="1"/>
  <c r="P11" i="16"/>
  <c r="K13" i="16" s="1"/>
  <c r="C35" i="63" s="1"/>
  <c r="P11" i="15"/>
  <c r="K13" i="15" s="1"/>
  <c r="C34" i="63" s="1"/>
  <c r="P11" i="14"/>
  <c r="K13" i="14" s="1"/>
  <c r="C33" i="63" s="1"/>
  <c r="P11" i="13"/>
  <c r="K13" i="13" s="1"/>
  <c r="C32" i="63" s="1"/>
  <c r="P11" i="12"/>
  <c r="K13" i="12" s="1"/>
  <c r="C31" i="63" s="1"/>
  <c r="P11" i="11"/>
  <c r="K13" i="11" s="1"/>
  <c r="C30" i="63" s="1"/>
  <c r="P11" i="9"/>
  <c r="K13" i="9" s="1"/>
  <c r="C28" i="63" s="1"/>
  <c r="P11" i="8"/>
  <c r="K13" i="8" s="1"/>
  <c r="C27" i="63" s="1"/>
  <c r="P11" i="7"/>
  <c r="K13" i="7" s="1"/>
  <c r="C26" i="63" s="1"/>
  <c r="P11" i="6"/>
  <c r="K13" i="6" s="1"/>
  <c r="C25" i="63" s="1"/>
  <c r="P11" i="4"/>
  <c r="K13" i="4" s="1"/>
  <c r="C23" i="63" s="1"/>
  <c r="P11" i="3"/>
  <c r="K13" i="3" s="1"/>
  <c r="C22" i="63" s="1"/>
  <c r="P11" i="2"/>
  <c r="K13" i="2" s="1"/>
  <c r="C21" i="63" s="1"/>
  <c r="P11" i="1"/>
  <c r="K13" i="1" s="1"/>
  <c r="C20" i="63" s="1"/>
  <c r="E13" i="51" l="1"/>
  <c r="E13" i="49"/>
  <c r="K13" i="5"/>
  <c r="C24" i="63" s="1"/>
  <c r="E13" i="18"/>
  <c r="B37" i="63" s="1"/>
  <c r="E13" i="60"/>
  <c r="K13" i="50"/>
  <c r="E13" i="38"/>
  <c r="E13" i="43"/>
  <c r="E13" i="55"/>
  <c r="E13" i="58"/>
  <c r="E13" i="23"/>
  <c r="B42" i="63" s="1"/>
  <c r="K13" i="20"/>
  <c r="C39" i="63" s="1"/>
  <c r="E13" i="19"/>
  <c r="B38" i="63" s="1"/>
  <c r="E13" i="15"/>
  <c r="B34" i="63" s="1"/>
  <c r="E13" i="10"/>
  <c r="B29" i="63" s="1"/>
  <c r="P11" i="63"/>
  <c r="K13" i="63" s="1"/>
  <c r="E13" i="44"/>
  <c r="E13" i="48"/>
  <c r="E13" i="62"/>
  <c r="E13" i="42"/>
  <c r="E13" i="8"/>
  <c r="B27" i="63" s="1"/>
  <c r="E13" i="7"/>
  <c r="B26" i="63" s="1"/>
  <c r="E13" i="3"/>
  <c r="B22" i="63" s="1"/>
  <c r="E13" i="61"/>
  <c r="E13" i="59"/>
  <c r="E13" i="57"/>
  <c r="E13" i="56"/>
  <c r="E13" i="54"/>
  <c r="E13" i="53"/>
  <c r="E13" i="52"/>
  <c r="E13" i="47"/>
  <c r="E13" i="46"/>
  <c r="E13" i="45"/>
  <c r="E13" i="41"/>
  <c r="E13" i="40"/>
  <c r="E13" i="39"/>
  <c r="E13" i="37"/>
  <c r="E13" i="36"/>
  <c r="E13" i="35"/>
  <c r="E13" i="34"/>
  <c r="E13" i="33"/>
  <c r="E13" i="32"/>
  <c r="E13" i="31"/>
  <c r="E13" i="30"/>
  <c r="E13" i="29"/>
  <c r="E13" i="28"/>
  <c r="E13" i="27"/>
  <c r="B46" i="63" s="1"/>
  <c r="E13" i="26"/>
  <c r="B45" i="63" s="1"/>
  <c r="E13" i="25"/>
  <c r="B44" i="63" s="1"/>
  <c r="E13" i="24"/>
  <c r="B43" i="63" s="1"/>
  <c r="E13" i="22"/>
  <c r="B41" i="63" s="1"/>
  <c r="E13" i="21"/>
  <c r="B40" i="63" s="1"/>
  <c r="E13" i="17"/>
  <c r="B36" i="63" s="1"/>
  <c r="E13" i="16"/>
  <c r="B35" i="63" s="1"/>
  <c r="E13" i="14"/>
  <c r="B33" i="63" s="1"/>
  <c r="E13" i="13"/>
  <c r="B32" i="63" s="1"/>
  <c r="E13" i="12"/>
  <c r="B31" i="63" s="1"/>
  <c r="E13" i="11"/>
  <c r="B30" i="63" s="1"/>
  <c r="E13" i="9"/>
  <c r="B28" i="63" s="1"/>
  <c r="E13" i="6"/>
  <c r="B25" i="63" s="1"/>
  <c r="E13" i="4"/>
  <c r="B23" i="63" s="1"/>
  <c r="E13" i="2"/>
  <c r="B21" i="63" s="1"/>
  <c r="E13" i="1"/>
  <c r="B20" i="63" s="1"/>
  <c r="E13" i="63" l="1"/>
</calcChain>
</file>

<file path=xl/comments1.xml><?xml version="1.0" encoding="utf-8"?>
<comments xmlns="http://schemas.openxmlformats.org/spreadsheetml/2006/main">
  <authors>
    <author>benedito</author>
  </authors>
  <commentList>
    <comment ref="B19" authorId="0">
      <text>
        <r>
          <rPr>
            <sz val="8"/>
            <color indexed="81"/>
            <rFont val="Tahoma"/>
            <family val="2"/>
          </rPr>
          <t xml:space="preserve">PONTUAÇÃO NO PERFIL PROFISSIONAL
</t>
        </r>
      </text>
    </comment>
    <comment ref="C19" authorId="0">
      <text>
        <r>
          <rPr>
            <sz val="8"/>
            <color indexed="81"/>
            <rFont val="Tahoma"/>
            <family val="2"/>
          </rPr>
          <t xml:space="preserve">PONTUAÇÃO NO PERFIL ACADÊMICO
</t>
        </r>
      </text>
    </comment>
    <comment ref="D19" authorId="0">
      <text>
        <r>
          <rPr>
            <sz val="8"/>
            <color indexed="81"/>
            <rFont val="Tahoma"/>
            <family val="2"/>
          </rPr>
          <t xml:space="preserve">ANOS DE ESTUDO FORMATIVO
</t>
        </r>
      </text>
    </comment>
    <comment ref="E19" authorId="0">
      <text>
        <r>
          <rPr>
            <sz val="8"/>
            <color indexed="81"/>
            <rFont val="Tahoma"/>
            <family val="2"/>
          </rPr>
          <t xml:space="preserve">PONTUAÇÃO -
 FORMAÇÃO CADÊMICA
</t>
        </r>
      </text>
    </comment>
    <comment ref="F19" authorId="0">
      <text>
        <r>
          <rPr>
            <sz val="8"/>
            <color indexed="81"/>
            <rFont val="Tahoma"/>
            <family val="2"/>
          </rPr>
          <t xml:space="preserve">PONTUAÇÃO - FORMAÇÃO COMPLEMENTAR
</t>
        </r>
      </text>
    </comment>
    <comment ref="G19" authorId="0">
      <text>
        <r>
          <rPr>
            <sz val="8"/>
            <color indexed="81"/>
            <rFont val="Tahoma"/>
            <family val="2"/>
          </rPr>
          <t xml:space="preserve">PONTUAÇÃO - EXPERIÊNCIA NA ATIVIDADE FIM
</t>
        </r>
      </text>
    </comment>
    <comment ref="H19" authorId="0">
      <text>
        <r>
          <rPr>
            <sz val="8"/>
            <color indexed="81"/>
            <rFont val="Tahoma"/>
            <family val="2"/>
          </rPr>
          <t xml:space="preserve">PONTUAÇÃO - EXPERIÊNCIA NA ATIVIDADE ACADÊMICA
</t>
        </r>
      </text>
    </comment>
    <comment ref="J19" authorId="0">
      <text>
        <r>
          <rPr>
            <sz val="8"/>
            <color indexed="81"/>
            <rFont val="Tahoma"/>
            <family val="2"/>
          </rPr>
          <t xml:space="preserve">CÓDIGO DA TITULAÇÃO
</t>
        </r>
      </text>
    </comment>
    <comment ref="K19" authorId="0">
      <text>
        <r>
          <rPr>
            <sz val="8"/>
            <color indexed="81"/>
            <rFont val="Tahoma"/>
            <family val="2"/>
          </rPr>
          <t xml:space="preserve">POSSUI HABILITAÇÃO PARA DOCENCIA 
</t>
        </r>
      </text>
    </comment>
    <comment ref="L19" authorId="0">
      <text>
        <r>
          <rPr>
            <sz val="8"/>
            <color indexed="81"/>
            <rFont val="Tahoma"/>
            <family val="2"/>
          </rPr>
          <t xml:space="preserve">RECEBEU FORMAÇÃO PARA DOCÊNCIA </t>
        </r>
      </text>
    </comment>
    <comment ref="O19" authorId="0">
      <text>
        <r>
          <rPr>
            <sz val="8"/>
            <color indexed="81"/>
            <rFont val="Tahoma"/>
            <family val="2"/>
          </rPr>
          <t xml:space="preserve">CÓDIGO DO PERFIL PREVALENTE
</t>
        </r>
      </text>
    </comment>
  </commentList>
</comments>
</file>

<file path=xl/comments2.xml><?xml version="1.0" encoding="utf-8"?>
<comments xmlns="http://schemas.openxmlformats.org/spreadsheetml/2006/main">
  <authors>
    <author>****</author>
  </authors>
  <commentList>
    <comment ref="C5" authorId="0">
      <text>
        <r>
          <rPr>
            <sz val="8"/>
            <color indexed="81"/>
            <rFont val="Tahoma"/>
            <family val="2"/>
          </rPr>
          <t xml:space="preserve">Identificação codificada da Instituição a qual este docente pertence.
</t>
        </r>
      </text>
    </comment>
    <comment ref="G5" authorId="0">
      <text>
        <r>
          <rPr>
            <sz val="8"/>
            <color indexed="81"/>
            <rFont val="Tahoma"/>
            <family val="2"/>
          </rPr>
          <t xml:space="preserve">Indentificação codificada para identificar o colegiado ao qual o docente pertence o docente. S A (Sociais Aplicadas)
</t>
        </r>
      </text>
    </comment>
    <comment ref="K5" authorId="0">
      <text>
        <r>
          <rPr>
            <sz val="8"/>
            <color indexed="81"/>
            <rFont val="Tahoma"/>
            <family val="2"/>
          </rPr>
          <t xml:space="preserve">Identificação codificada do docente. Indica que este será o professor 1 do coegiado de Ciências Sociais da Instituição A.
</t>
        </r>
      </text>
    </comment>
    <comment ref="E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K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P10" authorId="0">
      <text>
        <r>
          <rPr>
            <sz val="8"/>
            <color indexed="81"/>
            <rFont val="Tahoma"/>
            <family val="2"/>
          </rPr>
          <t xml:space="preserve">Representa o total de Pontos obtidos pelo avaliado (acumulado nos dois perfis). Será a base para a formação do percentual que definirá sua classificação final.
</t>
        </r>
      </text>
    </comment>
    <comment ref="E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  <comment ref="K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</commentList>
</comments>
</file>

<file path=xl/comments3.xml><?xml version="1.0" encoding="utf-8"?>
<comments xmlns="http://schemas.openxmlformats.org/spreadsheetml/2006/main">
  <authors>
    <author>****</author>
  </authors>
  <commentList>
    <comment ref="E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K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P10" authorId="0">
      <text>
        <r>
          <rPr>
            <sz val="8"/>
            <color indexed="81"/>
            <rFont val="Tahoma"/>
            <family val="2"/>
          </rPr>
          <t xml:space="preserve">Representa o total de Pontos obtidos pelo avaliado (acumulado nos dois perfis). Será a base para a formação do percentual que definirá sua classificação final.
</t>
        </r>
      </text>
    </comment>
    <comment ref="E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  <comment ref="K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</commentList>
</comments>
</file>

<file path=xl/sharedStrings.xml><?xml version="1.0" encoding="utf-8"?>
<sst xmlns="http://schemas.openxmlformats.org/spreadsheetml/2006/main" count="14101" uniqueCount="317">
  <si>
    <t>UNIVERSIDADE DE ÉVORA</t>
  </si>
  <si>
    <t>MESTRADO EM CIÊNCIAS DA EDUCAÇÃO</t>
  </si>
  <si>
    <t>INSTRUMENTO DE AVALIAÇÃO CURRICULAR (IAC)</t>
  </si>
  <si>
    <t>INSTITUIÇÃO</t>
  </si>
  <si>
    <t xml:space="preserve"> </t>
  </si>
  <si>
    <t>COLEGIADO</t>
  </si>
  <si>
    <t>DOCENTE</t>
  </si>
  <si>
    <t>EQUILIBRADO</t>
  </si>
  <si>
    <t>TITULAÇÃO</t>
  </si>
  <si>
    <t>1-Graduado     2-Especialista      3-Mestre     4-Doutor      5-Livre Docente/Pós-Doutor</t>
  </si>
  <si>
    <t>TOTAL DE PONTOS OBTIDOS</t>
  </si>
  <si>
    <t>ÍNDICE OBTIDO - PERFIL PROFISSIONAL</t>
  </si>
  <si>
    <t>ÍNDICE OBTIDO - PERFIL ACADEMICO</t>
  </si>
  <si>
    <t>%</t>
  </si>
  <si>
    <t>ANOS DE ESTUDO FORMATIVO</t>
  </si>
  <si>
    <t>PONTUAÇÃO NA FORMAÇÃO ACADEMICA</t>
  </si>
  <si>
    <t>PONTUAÇÃO NA FORMAÇÃO COMPLEMENTAR</t>
  </si>
  <si>
    <t>FORMAÇÃO/ACADEMICA</t>
  </si>
  <si>
    <t>FORMAÇÃO PROFISSIONAL COMPLEMENTAR</t>
  </si>
  <si>
    <t>FREQ</t>
  </si>
  <si>
    <t>PESO</t>
  </si>
  <si>
    <t>SCORE</t>
  </si>
  <si>
    <t>DOUTORADO</t>
  </si>
  <si>
    <t>PROGRAMA QUALIFICAÇÃO &gt; 1 ANO</t>
  </si>
  <si>
    <t>MESTRADO</t>
  </si>
  <si>
    <t>PROGRAMA QUALIFICAÇÃO &gt; 6 MESES</t>
  </si>
  <si>
    <t>ESPECIALIZAÇÃO LATO SENSU</t>
  </si>
  <si>
    <t>ESPECIALIZAÇÃO STRICTO SENSU</t>
  </si>
  <si>
    <t>CURSO DE EXTENSÃO &gt; 100h</t>
  </si>
  <si>
    <t>BACHARELADO</t>
  </si>
  <si>
    <t>CURSO DE EXTENSÃO &gt; 50h</t>
  </si>
  <si>
    <t>LICENCIATURA</t>
  </si>
  <si>
    <t>CURSO DE EXTENSÃO &lt; 50h</t>
  </si>
  <si>
    <t>GRAD TECNOLÓGICA</t>
  </si>
  <si>
    <t>MESES DE ESTAGIO NA PROFISSÃO</t>
  </si>
  <si>
    <t>SEQUENCIAL</t>
  </si>
  <si>
    <t>MESES DE MONITORIA ACADEMICA</t>
  </si>
  <si>
    <t>SOMATÓRIO FORMAÇÃO ACADEMICA</t>
  </si>
  <si>
    <t>SOMATÓRIO FORMAÇÃO COMPLEMENTAR</t>
  </si>
  <si>
    <t>PR</t>
  </si>
  <si>
    <t>INDICATIVO DA FORMAÇÃO ACADEMICA</t>
  </si>
  <si>
    <t>INDICATIVO DA FORMAÇÃO COMPLEMENTAR</t>
  </si>
  <si>
    <t>AC</t>
  </si>
  <si>
    <t>ANOS DE ATIVIDADE PROFISSIONAL</t>
  </si>
  <si>
    <t>ANOS NO DOUTORADO</t>
  </si>
  <si>
    <t>ANOS NA ATIVIDADE PROF. FIM</t>
  </si>
  <si>
    <t>ANOS NO MESTRADO</t>
  </si>
  <si>
    <t>ANOS NA DOCENCIA</t>
  </si>
  <si>
    <t>ANOS NA PÓS-GRADUAÇÃO</t>
  </si>
  <si>
    <t>ANOS-FUNÇÕES DE DIREÇÃO</t>
  </si>
  <si>
    <t>ANOS NA GRADUAÇÃO</t>
  </si>
  <si>
    <t>ANOS-FUNÇÕES DE DIREÇÃO ACADEMICA</t>
  </si>
  <si>
    <t>ANOS NO NIVEL MÉDIO</t>
  </si>
  <si>
    <t>ANOS-FUNÇÕES GESTÃO</t>
  </si>
  <si>
    <t>ANOS NO ENSINO FUNDAMENTAL</t>
  </si>
  <si>
    <t>ANOS-FUNÇÕES GESTÃO ACADEMICA</t>
  </si>
  <si>
    <t>TOTAL DE ANOS DE ESTUDO</t>
  </si>
  <si>
    <t>ANOS DE EXPERIÊNCIA ACUMULADOS</t>
  </si>
  <si>
    <t>TEMPO NA ÁREA ACADEMICA</t>
  </si>
  <si>
    <t>TEMPO NA PROFISSÃO ORIGINAL</t>
  </si>
  <si>
    <t>DOCENCIA EM CURSOS DE PÓS-GRADUAÇÃO</t>
  </si>
  <si>
    <t>FUNÇÃO DE ALTA DIREÇÃO</t>
  </si>
  <si>
    <t>DOCENCIA EM CURSOS DE GRADUAÇÃO</t>
  </si>
  <si>
    <t>FUNÇÃO DE MÉDIA DIREÇÃO</t>
  </si>
  <si>
    <t>DOCENCIA NO ENSINO MÉDIO</t>
  </si>
  <si>
    <t>FUNÇÃO DE BAIXA DIREÇÃO</t>
  </si>
  <si>
    <t>DOCENCIA NO ENSINO FUNDAMENTAL</t>
  </si>
  <si>
    <t>FUNÇÃO DE ALTA GERENCIA</t>
  </si>
  <si>
    <t>DOCENCIA NO ENSINO INFANTIL</t>
  </si>
  <si>
    <t>FUNÇÃO DE MÉDIA GERENCIA</t>
  </si>
  <si>
    <t xml:space="preserve">FACILITADOR </t>
  </si>
  <si>
    <t>FUNÇÃO DE BAIXA GERENCIA</t>
  </si>
  <si>
    <t>REITOR DE IES</t>
  </si>
  <si>
    <t>FUNÇÃO DE COORDENÇÃO</t>
  </si>
  <si>
    <t>VICE-REITOR DE IES</t>
  </si>
  <si>
    <t>FUNÇÃO DE SUPERVISÃO</t>
  </si>
  <si>
    <t>DIRETOR DE CENTRO</t>
  </si>
  <si>
    <t>FUNÇÃO DE AUXILIAR</t>
  </si>
  <si>
    <t>DIRETOR DE DEPARTAMENTO</t>
  </si>
  <si>
    <t>EXERCENDO ATIVIDADE FIM</t>
  </si>
  <si>
    <t>COORDENADOR DE CURSO</t>
  </si>
  <si>
    <t>FUNÇÃO DE DESENVOLVIMENTO</t>
  </si>
  <si>
    <t>COORDENADOR DE UNIDADE</t>
  </si>
  <si>
    <t>FUNÇÃO EM NEGOCIO PROPRIO</t>
  </si>
  <si>
    <t>COORDENADOR DE PROJETO CIENTÍFICO</t>
  </si>
  <si>
    <t>TUTOR DE TRAINEES E COACHING</t>
  </si>
  <si>
    <t>SUPERVISÃO DE ESTÁGIO</t>
  </si>
  <si>
    <t>ORIENTAÇÃO DE TRAINEES</t>
  </si>
  <si>
    <t>PESQUISADOR</t>
  </si>
  <si>
    <t>BOLSISTA</t>
  </si>
  <si>
    <t xml:space="preserve">MONITORIA </t>
  </si>
  <si>
    <t>SERVIÇO VOLUNTARIO</t>
  </si>
  <si>
    <t>ATIVIDADES PRODUZIDAS NA ACADEMIA</t>
  </si>
  <si>
    <t>ATIVIDADES PRODUZIDAS NA PROFISSÃO ORIGINAL</t>
  </si>
  <si>
    <t>LIVRO</t>
  </si>
  <si>
    <t>ORGANIZADOR DE LIVRO</t>
  </si>
  <si>
    <t>ORGANIZAÇÃO DE LIVRO</t>
  </si>
  <si>
    <t>CAPÍTULO DE LÍVRO</t>
  </si>
  <si>
    <t>CAPÍTULO DE LIVRO</t>
  </si>
  <si>
    <t>ARTIGO EM PÉRIODICO INTERNACIONAL</t>
  </si>
  <si>
    <t>ARTIGO EM PERIÓDICO INTERNACIONAL</t>
  </si>
  <si>
    <t>ARTIGO EM PERIÓDICO NACIONAL</t>
  </si>
  <si>
    <t>ARTIGO EM PERIÓDICO REGIONAL</t>
  </si>
  <si>
    <t>ARTIGO EM PERIÓDICO LOCAL</t>
  </si>
  <si>
    <t>TRABALHOS EM CONGRESSOS</t>
  </si>
  <si>
    <t>TUTORAMENTO DE DIRETORES</t>
  </si>
  <si>
    <t>RESUMOS EXPANDIDOS EM CONGRESSOS</t>
  </si>
  <si>
    <t>TRABALHO TECNICO</t>
  </si>
  <si>
    <t>RESUMOS EM CONGRESSOS</t>
  </si>
  <si>
    <t>APRESENTAÇÃO DE TRABALHOS</t>
  </si>
  <si>
    <t>BANCA DE DOUTORADO</t>
  </si>
  <si>
    <t>BANCA DE MESTRADO</t>
  </si>
  <si>
    <t>BANCA DE ESPECIALIZAÇÃO</t>
  </si>
  <si>
    <t>BANCA DE GRADUAÇÃO</t>
  </si>
  <si>
    <t xml:space="preserve">BANCA DE QUALIFICAÇÃO </t>
  </si>
  <si>
    <t>COMISSÃO JULGADORA</t>
  </si>
  <si>
    <t>AVALIAÇÃO DE IES (INEP)</t>
  </si>
  <si>
    <t>COMISSÃO CONCURSOS</t>
  </si>
  <si>
    <t>ORIENTAÇÃO DE DOUTORANDO</t>
  </si>
  <si>
    <t>ORIENTAÇÃO DE MESTRANDO</t>
  </si>
  <si>
    <t>ORIENTAÇÃO DE ESPECIALISTA</t>
  </si>
  <si>
    <t>ORIENTAÇÃO DE GRADUANDO</t>
  </si>
  <si>
    <t>ORIENTAÇÃO DE INICIAÇÃO CIENTÍFICA</t>
  </si>
  <si>
    <t>ORGANIZAÇÃO DE EVENTOS</t>
  </si>
  <si>
    <t>PARTICIPAÇÃO EM EVENTOS ACADEMICOS</t>
  </si>
  <si>
    <t>PARTICIPAÇÃO EVENTO PROFISSIONAL</t>
  </si>
  <si>
    <t>PREMIAÇÕES - ACADEMICAS</t>
  </si>
  <si>
    <t>PREMIAÇÕES - PROFISSIONAIS</t>
  </si>
  <si>
    <t>DIPLOMA DE GRAU HEMÉRITO</t>
  </si>
  <si>
    <t>TÍTULO HONÓRIS CAUSA</t>
  </si>
  <si>
    <t>PREMIO NIVEL INTERNACIONAL</t>
  </si>
  <si>
    <t>PREMIO NIVEL NACIONAL</t>
  </si>
  <si>
    <t>PREMIO NIVEL REGIONAL</t>
  </si>
  <si>
    <t>PREMIO NIVEL LOCAL</t>
  </si>
  <si>
    <t>MEDALHA</t>
  </si>
  <si>
    <t>ORDEM</t>
  </si>
  <si>
    <t>MENÇÃO HONROSA</t>
  </si>
  <si>
    <t>VOTO DE CONGRATULAÇÕES</t>
  </si>
  <si>
    <t>VOTO DE ELOGIO</t>
  </si>
  <si>
    <t>PROGRAMA QUALIFICAÇÃO &lt; 6 MESES</t>
  </si>
  <si>
    <t>ASSESSOR</t>
  </si>
  <si>
    <t>ANALISTA</t>
  </si>
  <si>
    <t>PUBLICAÇÃO EM PERIÓDICO LOCAL</t>
  </si>
  <si>
    <t>APRESENTAÇÃO TRABALHOS TECNICOS</t>
  </si>
  <si>
    <t>DOCENTES</t>
  </si>
  <si>
    <t>CONSULTOR</t>
  </si>
  <si>
    <t>AUDITOR</t>
  </si>
  <si>
    <t>APRESENTAÇÃO TRABALHO TECNICO</t>
  </si>
  <si>
    <t>PÓS-DOUTORADO</t>
  </si>
  <si>
    <t>ANOS PÓS-DOUTORADO</t>
  </si>
  <si>
    <t>REVISOR DE PERIÓDICOS</t>
  </si>
  <si>
    <t>CORPO EDITORIAL</t>
  </si>
  <si>
    <t>ARTIGO TECNICO PUBLICADO</t>
  </si>
  <si>
    <t>TRABALHO TECNICO PUBLICADO</t>
  </si>
  <si>
    <t>APRESENTAÇÃO TRABALHO TEC.</t>
  </si>
  <si>
    <t>RESUMO TEC. EXTENDIDO EM CONG</t>
  </si>
  <si>
    <t>RESUMO TEC EM CONGRESSO</t>
  </si>
  <si>
    <t>TRABALHO EM CONG PROFISSIONAL</t>
  </si>
  <si>
    <t>APRES TRAB TÉCNICO</t>
  </si>
  <si>
    <t>PUBLICAÇÃO EM ANAIS CONG PROF.</t>
  </si>
  <si>
    <t>REVISOR DE PERIÓDICO</t>
  </si>
  <si>
    <t>PROGRAMA QUALIFICAÇÃO &lt;6 MESES</t>
  </si>
  <si>
    <t>APRESENTAÇÃO TRAB. TÉCNICO</t>
  </si>
  <si>
    <t>TRABALHO EM CONGRESSO PROFISS.</t>
  </si>
  <si>
    <t>APRESENTAÇÃO TRAB TÉCNICO</t>
  </si>
  <si>
    <t>TRABALHO EM CONG TÉCNICO</t>
  </si>
  <si>
    <t>TRABALHO CONGRESSO PROFISSIONAL</t>
  </si>
  <si>
    <t>TRABALHO CONGRESSO TÉCNICO</t>
  </si>
  <si>
    <t>CONSULTOR TÉCNICO</t>
  </si>
  <si>
    <t>PÓS-DOUTORES</t>
  </si>
  <si>
    <t>DOUTORES</t>
  </si>
  <si>
    <t>MESTRES</t>
  </si>
  <si>
    <t>ESPECIALISTAS</t>
  </si>
  <si>
    <t>GRADUADOS</t>
  </si>
  <si>
    <t>Títulação</t>
  </si>
  <si>
    <t>Freq</t>
  </si>
  <si>
    <t>TEMPO</t>
  </si>
  <si>
    <t>PONTUAÇÃO EXPERIÊNCIA NA ACADEMIA</t>
  </si>
  <si>
    <t>PONTUAÇÃO EXPERIÊNCIA NA ATIVIDADE FIM</t>
  </si>
  <si>
    <t>AEF</t>
  </si>
  <si>
    <t>FAC</t>
  </si>
  <si>
    <t>FCP</t>
  </si>
  <si>
    <t>EXF</t>
  </si>
  <si>
    <t>EXA</t>
  </si>
  <si>
    <t>HAB DOC</t>
  </si>
  <si>
    <t>Não</t>
  </si>
  <si>
    <t>FAED</t>
  </si>
  <si>
    <t>CODT</t>
  </si>
  <si>
    <t>PPR</t>
  </si>
  <si>
    <t>PAC</t>
  </si>
  <si>
    <t>TÍTULO</t>
  </si>
  <si>
    <t>Sim</t>
  </si>
  <si>
    <t>FORMAIS</t>
  </si>
  <si>
    <t>HABILITAÇÕES PARA DOCENCIA</t>
  </si>
  <si>
    <t>PRECARIAS</t>
  </si>
  <si>
    <t>% HABILITAÇÕES PARA DOCENCIA</t>
  </si>
  <si>
    <t>PRECÁRIAS</t>
  </si>
  <si>
    <t>Acadêmico</t>
  </si>
  <si>
    <t>Semi-Acadêmico</t>
  </si>
  <si>
    <t>Semi-Profissional</t>
  </si>
  <si>
    <t>Profissional</t>
  </si>
  <si>
    <t>A2</t>
  </si>
  <si>
    <t>A1</t>
  </si>
  <si>
    <t>P1</t>
  </si>
  <si>
    <t>Equilibrado</t>
  </si>
  <si>
    <t>P2</t>
  </si>
  <si>
    <t>EQ</t>
  </si>
  <si>
    <t>Perfil Prevalente</t>
  </si>
  <si>
    <t>CPV</t>
  </si>
  <si>
    <t>Agrupam.</t>
  </si>
  <si>
    <t>ACAD</t>
  </si>
  <si>
    <t>PROF</t>
  </si>
  <si>
    <t>Docente</t>
  </si>
  <si>
    <t xml:space="preserve"> MÉDIA DO TOTAL DE PONTOS OBTIDOS</t>
  </si>
  <si>
    <t>ÍNDICE  MÉDIO OBTIDO - PERFIL ACADEMICO</t>
  </si>
  <si>
    <t>ÍNDICE MÉDIO OBTIDO - PERFIL PROFISSIONAL</t>
  </si>
  <si>
    <t>ANOS DE ESTUDO FORMATIVO (MÉDIA COLEGIADO)</t>
  </si>
  <si>
    <t>EX</t>
  </si>
  <si>
    <t>Vínculo</t>
  </si>
  <si>
    <t>CH</t>
  </si>
  <si>
    <t>Nível</t>
  </si>
  <si>
    <t>C.H.</t>
  </si>
  <si>
    <t>CLT-DE</t>
  </si>
  <si>
    <t>Assistente</t>
  </si>
  <si>
    <t>CLT</t>
  </si>
  <si>
    <t>CLT-H</t>
  </si>
  <si>
    <t>Outro</t>
  </si>
  <si>
    <t>Classificação</t>
  </si>
  <si>
    <t>Titular</t>
  </si>
  <si>
    <t>Adjunto</t>
  </si>
  <si>
    <t>Auxiliar</t>
  </si>
  <si>
    <t>Substiotuto</t>
  </si>
  <si>
    <t>Carga Horária</t>
  </si>
  <si>
    <t>D.E.</t>
  </si>
  <si>
    <t>&gt;40</t>
  </si>
  <si>
    <t>&lt;40</t>
  </si>
  <si>
    <t>&lt;20</t>
  </si>
  <si>
    <t>TRABALHO TÉC. PUBLICADO EM CONG</t>
  </si>
  <si>
    <t>MEMBRO DE CONSELHO EDITORIAL</t>
  </si>
  <si>
    <t>MEMBRO DE CORPO EDITORIAL</t>
  </si>
  <si>
    <t>TRABALHO CONGRESSO PROFISS.</t>
  </si>
  <si>
    <t>APRESENTAÇÃO CONGRESSO PROF.</t>
  </si>
  <si>
    <t>TRABALHO EM CONGRESSO PROF.</t>
  </si>
  <si>
    <t>PATENTES</t>
  </si>
  <si>
    <t>REVISORA DE PERIÓDICO</t>
  </si>
  <si>
    <t>RESUMO CONGRESSO PROFISSIONAL</t>
  </si>
  <si>
    <t xml:space="preserve">PROGRAMA DE COMPUTADOR </t>
  </si>
  <si>
    <t>APRESENTAÇÃO EM CONGRESSO PROF.</t>
  </si>
  <si>
    <t>TRABALHO PUBLI CONGRESSO PROF.</t>
  </si>
  <si>
    <t>RESUMO EXTENDIDO EM ANAIS CONG PR</t>
  </si>
  <si>
    <t>APRESENTAÇÃO TRAB CONG PROF</t>
  </si>
  <si>
    <t>TRABALHO EM CONG. PROFISSIONAL</t>
  </si>
  <si>
    <t>APRESENTAÇÃO CONG PROFISSIONAL</t>
  </si>
  <si>
    <t>PROGRAMA NÃO REGISTRADO</t>
  </si>
  <si>
    <t>TRABALHO EM CONGR. PROFISSIONAL</t>
  </si>
  <si>
    <t>RESUMO EXPANDIDO CONGR PROF.</t>
  </si>
  <si>
    <t>RESUMO CONGR. PROFISSIONAL</t>
  </si>
  <si>
    <t>ANOS NA ESPECIALIZAÇÃO</t>
  </si>
  <si>
    <t>TRABALHO EM CONGR PROFISSIONAL</t>
  </si>
  <si>
    <t>PERFIL PREVALENTE</t>
  </si>
  <si>
    <t>INTERVALOS DO PERFIL</t>
  </si>
  <si>
    <t>A1 / P1</t>
  </si>
  <si>
    <t>A2 / P2</t>
  </si>
  <si>
    <t>EQ - Equilibrado - até 60% (em ambos os Perfis)</t>
  </si>
  <si>
    <t>A1-Semi-Acad./P1-Semi-Prof. - Entre 60% e  80% (no perfil corresp.)</t>
  </si>
  <si>
    <t>A2-Acadêmico/P2-Profissional - Acima de 80% (no perfil corresp.)</t>
  </si>
  <si>
    <t>(A1) SEMI-ACADÊMICO</t>
  </si>
  <si>
    <t>(A2) ACADÊMICO</t>
  </si>
  <si>
    <t>(EQ) EQUILIBRADO</t>
  </si>
  <si>
    <t>(P1) SEMI-PROFISSIONAL</t>
  </si>
  <si>
    <t>(P2) PROFISSIONAL</t>
  </si>
  <si>
    <t>(A1) SEMI-PROFISSIONAL</t>
  </si>
  <si>
    <t>(P1) SEMI-PRTOFISSIONAL</t>
  </si>
  <si>
    <t>A-EX-001</t>
  </si>
  <si>
    <t>A-EX-002</t>
  </si>
  <si>
    <t>A-EX-003</t>
  </si>
  <si>
    <t>A-EX-004</t>
  </si>
  <si>
    <t>A-EX-005</t>
  </si>
  <si>
    <t>A-EX-006</t>
  </si>
  <si>
    <t>A-EX-007</t>
  </si>
  <si>
    <t>A-EX-008</t>
  </si>
  <si>
    <t>A-EX-009</t>
  </si>
  <si>
    <t>A-EX-010</t>
  </si>
  <si>
    <t>A-EX-011</t>
  </si>
  <si>
    <t>A-EX-012</t>
  </si>
  <si>
    <t>A-EX-013</t>
  </si>
  <si>
    <t>A-EX-014</t>
  </si>
  <si>
    <t>A-EX-015</t>
  </si>
  <si>
    <t>A-EX-016</t>
  </si>
  <si>
    <t>A-EX-017</t>
  </si>
  <si>
    <t>A-EX-018</t>
  </si>
  <si>
    <t>A-EX-019</t>
  </si>
  <si>
    <t>A-EX-020</t>
  </si>
  <si>
    <t>A-EX-021</t>
  </si>
  <si>
    <t>A-EX-022</t>
  </si>
  <si>
    <t>A-EX-023</t>
  </si>
  <si>
    <t>A-EX-024</t>
  </si>
  <si>
    <t>A-EX-025</t>
  </si>
  <si>
    <t>A-EX-026</t>
  </si>
  <si>
    <t>A-EX-027</t>
  </si>
  <si>
    <t>A</t>
  </si>
  <si>
    <t>Substituto</t>
  </si>
  <si>
    <t>APRESENTAÇÃO EM CONGR. PROF.</t>
  </si>
  <si>
    <t>PROGRAMA SEM REGISTRO</t>
  </si>
  <si>
    <t>Estatutario</t>
  </si>
  <si>
    <t>DE</t>
  </si>
  <si>
    <t>RESUMO EXPANDIDO EM CONGR. PROF.</t>
  </si>
  <si>
    <t>RESUMO EM CONGR. PROFISSIONAL</t>
  </si>
  <si>
    <t>HU</t>
  </si>
  <si>
    <t>Sunstituto</t>
  </si>
  <si>
    <t>PROGRAMA COM REGISTRO</t>
  </si>
  <si>
    <t>PROJETO EXTENSÃO</t>
  </si>
  <si>
    <t>PATENTE</t>
  </si>
  <si>
    <t>PRODUÇÃO ARTISTICA/CULTURAL</t>
  </si>
  <si>
    <t>RESUMO EXPANDIDO EM CONGR. PORF.</t>
  </si>
  <si>
    <t>TRABALHO EM CONGR. PROF.</t>
  </si>
  <si>
    <t>CONCENTRAÇÃO DOS DADOS DO CONJUNTO DO COLEGIADO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</si>
</sst>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sz val="14"/>
      <name val="Arial"/>
      <family val="2"/>
    </font>
    <font>
      <sz val="8"/>
      <color indexed="81"/>
      <name val="Tahoma"/>
      <family val="2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8FB4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3">
    <xf numFmtId="0" fontId="0" fillId="0" borderId="0" xfId="0"/>
    <xf numFmtId="0" fontId="2" fillId="3" borderId="0" xfId="0" applyFont="1" applyFill="1"/>
    <xf numFmtId="0" fontId="0" fillId="3" borderId="0" xfId="0" applyFill="1"/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0" fillId="6" borderId="0" xfId="0" applyFill="1" applyBorder="1"/>
    <xf numFmtId="0" fontId="0" fillId="6" borderId="0" xfId="0" applyFill="1" applyBorder="1" applyAlignment="1">
      <alignment horizontal="center"/>
    </xf>
    <xf numFmtId="0" fontId="0" fillId="3" borderId="0" xfId="0" applyFill="1" applyBorder="1"/>
    <xf numFmtId="0" fontId="0" fillId="3" borderId="0" xfId="0" applyFill="1" applyBorder="1" applyAlignment="1">
      <alignment horizontal="right"/>
    </xf>
    <xf numFmtId="2" fontId="4" fillId="3" borderId="0" xfId="0" applyNumberFormat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vertical="center" wrapText="1"/>
    </xf>
    <xf numFmtId="0" fontId="5" fillId="8" borderId="10" xfId="0" applyFont="1" applyFill="1" applyBorder="1" applyAlignment="1">
      <alignment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/>
    </xf>
    <xf numFmtId="0" fontId="5" fillId="7" borderId="18" xfId="0" applyFont="1" applyFill="1" applyBorder="1" applyAlignment="1">
      <alignment vertical="center" wrapText="1"/>
    </xf>
    <xf numFmtId="0" fontId="5" fillId="8" borderId="18" xfId="0" applyFont="1" applyFill="1" applyBorder="1" applyAlignment="1">
      <alignment vertical="center" wrapText="1"/>
    </xf>
    <xf numFmtId="0" fontId="0" fillId="7" borderId="18" xfId="0" applyFill="1" applyBorder="1" applyAlignment="1"/>
    <xf numFmtId="0" fontId="2" fillId="3" borderId="3" xfId="0" applyFont="1" applyFill="1" applyBorder="1"/>
    <xf numFmtId="0" fontId="0" fillId="3" borderId="2" xfId="0" applyFill="1" applyBorder="1"/>
    <xf numFmtId="0" fontId="0" fillId="3" borderId="5" xfId="0" applyFill="1" applyBorder="1"/>
    <xf numFmtId="0" fontId="2" fillId="8" borderId="22" xfId="0" applyFont="1" applyFill="1" applyBorder="1" applyAlignment="1">
      <alignment horizontal="center"/>
    </xf>
    <xf numFmtId="0" fontId="2" fillId="8" borderId="23" xfId="0" applyFont="1" applyFill="1" applyBorder="1" applyAlignment="1">
      <alignment horizontal="center"/>
    </xf>
    <xf numFmtId="0" fontId="2" fillId="8" borderId="24" xfId="0" applyFont="1" applyFill="1" applyBorder="1" applyAlignment="1">
      <alignment horizontal="center"/>
    </xf>
    <xf numFmtId="0" fontId="2" fillId="3" borderId="5" xfId="0" applyFont="1" applyFill="1" applyBorder="1"/>
    <xf numFmtId="0" fontId="0" fillId="3" borderId="26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29" xfId="0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0" fillId="3" borderId="6" xfId="0" applyFill="1" applyBorder="1"/>
    <xf numFmtId="0" fontId="0" fillId="3" borderId="7" xfId="0" applyFill="1" applyBorder="1"/>
    <xf numFmtId="0" fontId="0" fillId="3" borderId="3" xfId="0" applyFill="1" applyBorder="1"/>
    <xf numFmtId="0" fontId="2" fillId="3" borderId="1" xfId="0" applyFont="1" applyFill="1" applyBorder="1" applyAlignment="1">
      <alignment horizontal="center"/>
    </xf>
    <xf numFmtId="2" fontId="4" fillId="4" borderId="4" xfId="0" applyNumberFormat="1" applyFont="1" applyFill="1" applyBorder="1" applyAlignment="1">
      <alignment horizontal="center" vertical="center" wrapText="1"/>
    </xf>
    <xf numFmtId="0" fontId="2" fillId="4" borderId="11" xfId="0" applyFont="1" applyFill="1" applyBorder="1"/>
    <xf numFmtId="0" fontId="0" fillId="4" borderId="12" xfId="0" applyFill="1" applyBorder="1"/>
    <xf numFmtId="0" fontId="0" fillId="4" borderId="12" xfId="0" applyFill="1" applyBorder="1" applyAlignment="1">
      <alignment horizontal="center"/>
    </xf>
    <xf numFmtId="0" fontId="2" fillId="4" borderId="15" xfId="0" applyFont="1" applyFill="1" applyBorder="1"/>
    <xf numFmtId="0" fontId="2" fillId="4" borderId="19" xfId="0" applyFont="1" applyFill="1" applyBorder="1"/>
    <xf numFmtId="0" fontId="0" fillId="4" borderId="20" xfId="0" applyFill="1" applyBorder="1"/>
    <xf numFmtId="0" fontId="0" fillId="4" borderId="20" xfId="0" applyFill="1" applyBorder="1" applyAlignment="1">
      <alignment horizontal="center"/>
    </xf>
    <xf numFmtId="2" fontId="4" fillId="6" borderId="4" xfId="0" applyNumberFormat="1" applyFont="1" applyFill="1" applyBorder="1" applyAlignment="1">
      <alignment horizontal="center" vertical="center" wrapText="1"/>
    </xf>
    <xf numFmtId="0" fontId="2" fillId="6" borderId="11" xfId="0" applyFont="1" applyFill="1" applyBorder="1"/>
    <xf numFmtId="0" fontId="0" fillId="6" borderId="12" xfId="0" applyFill="1" applyBorder="1"/>
    <xf numFmtId="0" fontId="0" fillId="6" borderId="12" xfId="0" applyFill="1" applyBorder="1" applyAlignment="1">
      <alignment horizontal="center"/>
    </xf>
    <xf numFmtId="0" fontId="2" fillId="6" borderId="15" xfId="0" applyFont="1" applyFill="1" applyBorder="1"/>
    <xf numFmtId="0" fontId="2" fillId="6" borderId="19" xfId="0" applyFont="1" applyFill="1" applyBorder="1"/>
    <xf numFmtId="0" fontId="0" fillId="6" borderId="20" xfId="0" applyFill="1" applyBorder="1"/>
    <xf numFmtId="0" fontId="0" fillId="6" borderId="20" xfId="0" applyFill="1" applyBorder="1" applyAlignment="1">
      <alignment horizontal="center"/>
    </xf>
    <xf numFmtId="0" fontId="0" fillId="5" borderId="31" xfId="0" applyFill="1" applyBorder="1" applyAlignment="1">
      <alignment vertical="center" wrapText="1"/>
    </xf>
    <xf numFmtId="0" fontId="0" fillId="5" borderId="32" xfId="0" applyFill="1" applyBorder="1" applyAlignment="1">
      <alignment horizontal="center" vertical="center" wrapText="1"/>
    </xf>
    <xf numFmtId="0" fontId="0" fillId="5" borderId="33" xfId="0" applyFill="1" applyBorder="1" applyAlignment="1">
      <alignment vertical="center" wrapText="1"/>
    </xf>
    <xf numFmtId="0" fontId="0" fillId="6" borderId="31" xfId="0" applyFill="1" applyBorder="1" applyAlignment="1">
      <alignment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33" xfId="0" applyFill="1" applyBorder="1" applyAlignment="1">
      <alignment vertical="center" wrapText="1"/>
    </xf>
    <xf numFmtId="0" fontId="0" fillId="4" borderId="31" xfId="0" applyFill="1" applyBorder="1" applyAlignment="1">
      <alignment vertical="center" wrapText="1"/>
    </xf>
    <xf numFmtId="0" fontId="0" fillId="4" borderId="32" xfId="0" applyFill="1" applyBorder="1" applyAlignment="1">
      <alignment horizontal="center" vertical="center" wrapText="1"/>
    </xf>
    <xf numFmtId="0" fontId="0" fillId="4" borderId="33" xfId="0" applyFill="1" applyBorder="1" applyAlignment="1">
      <alignment vertical="center" wrapText="1"/>
    </xf>
    <xf numFmtId="0" fontId="0" fillId="3" borderId="0" xfId="0" applyFill="1" applyBorder="1" applyAlignment="1">
      <alignment horizontal="center"/>
    </xf>
    <xf numFmtId="0" fontId="1" fillId="3" borderId="5" xfId="0" applyFont="1" applyFill="1" applyBorder="1"/>
    <xf numFmtId="0" fontId="0" fillId="2" borderId="0" xfId="0" applyFill="1"/>
    <xf numFmtId="0" fontId="2" fillId="3" borderId="0" xfId="0" applyFont="1" applyFill="1" applyBorder="1"/>
    <xf numFmtId="0" fontId="0" fillId="3" borderId="0" xfId="0" applyNumberFormat="1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1" fontId="0" fillId="5" borderId="32" xfId="0" applyNumberFormat="1" applyFill="1" applyBorder="1" applyAlignment="1">
      <alignment horizontal="center" vertical="center" wrapText="1"/>
    </xf>
    <xf numFmtId="0" fontId="1" fillId="3" borderId="0" xfId="0" applyFont="1" applyFill="1" applyBorder="1"/>
    <xf numFmtId="0" fontId="0" fillId="3" borderId="0" xfId="0" applyFill="1" applyBorder="1" applyAlignment="1">
      <alignment horizontal="center"/>
    </xf>
    <xf numFmtId="0" fontId="1" fillId="2" borderId="8" xfId="0" applyFont="1" applyFill="1" applyBorder="1"/>
    <xf numFmtId="0" fontId="1" fillId="2" borderId="37" xfId="0" applyFont="1" applyFill="1" applyBorder="1"/>
    <xf numFmtId="0" fontId="1" fillId="2" borderId="26" xfId="0" applyFont="1" applyFill="1" applyBorder="1"/>
    <xf numFmtId="0" fontId="1" fillId="2" borderId="16" xfId="0" applyFont="1" applyFill="1" applyBorder="1"/>
    <xf numFmtId="0" fontId="1" fillId="2" borderId="38" xfId="0" applyFont="1" applyFill="1" applyBorder="1"/>
    <xf numFmtId="0" fontId="1" fillId="9" borderId="23" xfId="0" applyFont="1" applyFill="1" applyBorder="1" applyAlignment="1">
      <alignment horizontal="center"/>
    </xf>
    <xf numFmtId="0" fontId="1" fillId="9" borderId="24" xfId="0" applyFont="1" applyFill="1" applyBorder="1" applyAlignment="1">
      <alignment horizontal="center"/>
    </xf>
    <xf numFmtId="2" fontId="0" fillId="2" borderId="35" xfId="0" applyNumberFormat="1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2" fontId="0" fillId="2" borderId="27" xfId="0" applyNumberForma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2" fontId="0" fillId="2" borderId="28" xfId="0" applyNumberFormat="1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2" fontId="0" fillId="2" borderId="29" xfId="0" applyNumberFormat="1" applyFill="1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1" fillId="9" borderId="22" xfId="0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2" fontId="0" fillId="2" borderId="4" xfId="0" applyNumberFormat="1" applyFill="1" applyBorder="1" applyAlignment="1">
      <alignment horizontal="center"/>
    </xf>
    <xf numFmtId="0" fontId="1" fillId="9" borderId="39" xfId="0" applyFont="1" applyFill="1" applyBorder="1" applyAlignment="1">
      <alignment horizontal="center"/>
    </xf>
    <xf numFmtId="0" fontId="1" fillId="9" borderId="34" xfId="0" applyFont="1" applyFill="1" applyBorder="1" applyAlignment="1">
      <alignment horizontal="center"/>
    </xf>
    <xf numFmtId="0" fontId="0" fillId="2" borderId="44" xfId="0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42" xfId="0" applyFont="1" applyFill="1" applyBorder="1" applyAlignment="1">
      <alignment horizontal="center"/>
    </xf>
    <xf numFmtId="1" fontId="0" fillId="2" borderId="4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5" fillId="11" borderId="10" xfId="0" applyFont="1" applyFill="1" applyBorder="1" applyAlignment="1">
      <alignment vertical="center" wrapText="1"/>
    </xf>
    <xf numFmtId="0" fontId="5" fillId="11" borderId="14" xfId="0" applyFont="1" applyFill="1" applyBorder="1" applyAlignment="1">
      <alignment vertical="center" wrapText="1"/>
    </xf>
    <xf numFmtId="0" fontId="5" fillId="11" borderId="18" xfId="0" applyFont="1" applyFill="1" applyBorder="1" applyAlignment="1">
      <alignment vertical="center" wrapText="1"/>
    </xf>
    <xf numFmtId="0" fontId="0" fillId="2" borderId="0" xfId="0" applyFill="1" applyAlignment="1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50" xfId="0" applyFont="1" applyFill="1" applyBorder="1" applyAlignment="1">
      <alignment horizontal="center"/>
    </xf>
    <xf numFmtId="0" fontId="1" fillId="9" borderId="42" xfId="0" applyFont="1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1" fillId="9" borderId="22" xfId="0" applyFont="1" applyFill="1" applyBorder="1" applyAlignment="1">
      <alignment horizontal="center"/>
    </xf>
    <xf numFmtId="0" fontId="1" fillId="9" borderId="11" xfId="0" applyFont="1" applyFill="1" applyBorder="1" applyAlignment="1">
      <alignment horizontal="center"/>
    </xf>
    <xf numFmtId="0" fontId="1" fillId="9" borderId="31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1" fillId="2" borderId="44" xfId="0" applyFont="1" applyFill="1" applyBorder="1"/>
    <xf numFmtId="2" fontId="0" fillId="2" borderId="53" xfId="0" applyNumberFormat="1" applyFill="1" applyBorder="1" applyAlignment="1">
      <alignment horizontal="center"/>
    </xf>
    <xf numFmtId="0" fontId="1" fillId="2" borderId="55" xfId="0" applyFont="1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2" fontId="0" fillId="2" borderId="56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" fillId="9" borderId="31" xfId="0" applyFont="1" applyFill="1" applyBorder="1"/>
    <xf numFmtId="0" fontId="0" fillId="3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5" fillId="7" borderId="14" xfId="0" applyFont="1" applyFill="1" applyBorder="1" applyAlignment="1">
      <alignment horizontal="center"/>
    </xf>
    <xf numFmtId="164" fontId="5" fillId="7" borderId="14" xfId="0" applyNumberFormat="1" applyFont="1" applyFill="1" applyBorder="1" applyAlignment="1">
      <alignment horizontal="center" vertical="center" wrapText="1"/>
    </xf>
    <xf numFmtId="164" fontId="5" fillId="11" borderId="14" xfId="0" applyNumberFormat="1" applyFont="1" applyFill="1" applyBorder="1" applyAlignment="1">
      <alignment horizontal="center" vertical="center" wrapText="1"/>
    </xf>
    <xf numFmtId="2" fontId="0" fillId="2" borderId="9" xfId="0" applyNumberFormat="1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2" fontId="0" fillId="2" borderId="17" xfId="0" applyNumberFormat="1" applyFill="1" applyBorder="1" applyAlignment="1">
      <alignment horizontal="center"/>
    </xf>
    <xf numFmtId="1" fontId="0" fillId="2" borderId="17" xfId="0" applyNumberFormat="1" applyFill="1" applyBorder="1" applyAlignment="1">
      <alignment horizontal="center"/>
    </xf>
    <xf numFmtId="0" fontId="0" fillId="2" borderId="55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164" fontId="4" fillId="6" borderId="4" xfId="0" applyNumberFormat="1" applyFont="1" applyFill="1" applyBorder="1" applyAlignment="1">
      <alignment horizontal="center" vertical="center" wrapText="1"/>
    </xf>
    <xf numFmtId="164" fontId="4" fillId="4" borderId="4" xfId="0" applyNumberFormat="1" applyFont="1" applyFill="1" applyBorder="1" applyAlignment="1">
      <alignment horizontal="center" vertical="center" wrapText="1"/>
    </xf>
    <xf numFmtId="164" fontId="0" fillId="6" borderId="32" xfId="0" applyNumberFormat="1" applyFill="1" applyBorder="1" applyAlignment="1">
      <alignment horizontal="center" vertical="center" wrapText="1"/>
    </xf>
    <xf numFmtId="164" fontId="0" fillId="4" borderId="32" xfId="0" applyNumberFormat="1" applyFill="1" applyBorder="1" applyAlignment="1">
      <alignment horizontal="center" vertical="center" wrapText="1"/>
    </xf>
    <xf numFmtId="0" fontId="1" fillId="9" borderId="41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Border="1"/>
    <xf numFmtId="1" fontId="0" fillId="2" borderId="33" xfId="0" applyNumberForma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11" fillId="2" borderId="0" xfId="0" applyFont="1" applyFill="1" applyAlignment="1"/>
    <xf numFmtId="0" fontId="9" fillId="2" borderId="15" xfId="0" applyFont="1" applyFill="1" applyBorder="1" applyAlignment="1"/>
    <xf numFmtId="0" fontId="0" fillId="15" borderId="0" xfId="0" applyFill="1" applyBorder="1" applyAlignment="1">
      <alignment horizontal="center"/>
    </xf>
    <xf numFmtId="0" fontId="0" fillId="2" borderId="15" xfId="0" applyFill="1" applyBorder="1" applyAlignment="1"/>
    <xf numFmtId="0" fontId="12" fillId="2" borderId="0" xfId="0" applyFont="1" applyFill="1" applyBorder="1" applyAlignment="1">
      <alignment horizontal="left"/>
    </xf>
    <xf numFmtId="0" fontId="13" fillId="2" borderId="0" xfId="0" applyFont="1" applyFill="1" applyBorder="1"/>
    <xf numFmtId="0" fontId="14" fillId="3" borderId="0" xfId="0" applyFont="1" applyFill="1" applyBorder="1"/>
    <xf numFmtId="0" fontId="15" fillId="2" borderId="0" xfId="0" applyFont="1" applyFill="1" applyBorder="1"/>
    <xf numFmtId="0" fontId="0" fillId="2" borderId="0" xfId="0" applyFill="1" applyBorder="1" applyAlignment="1"/>
    <xf numFmtId="0" fontId="1" fillId="9" borderId="36" xfId="0" applyFont="1" applyFill="1" applyBorder="1" applyAlignment="1"/>
    <xf numFmtId="0" fontId="1" fillId="9" borderId="47" xfId="0" applyFont="1" applyFill="1" applyBorder="1" applyAlignment="1"/>
    <xf numFmtId="0" fontId="0" fillId="3" borderId="0" xfId="0" applyFill="1" applyAlignment="1"/>
    <xf numFmtId="0" fontId="1" fillId="2" borderId="0" xfId="0" applyFont="1" applyFill="1" applyAlignment="1">
      <alignment horizontal="center"/>
    </xf>
    <xf numFmtId="0" fontId="0" fillId="16" borderId="0" xfId="0" applyFill="1" applyBorder="1" applyAlignment="1">
      <alignment horizontal="center"/>
    </xf>
    <xf numFmtId="0" fontId="1" fillId="2" borderId="43" xfId="0" applyFont="1" applyFill="1" applyBorder="1"/>
    <xf numFmtId="0" fontId="0" fillId="2" borderId="7" xfId="0" applyFill="1" applyBorder="1" applyAlignment="1">
      <alignment horizontal="left"/>
    </xf>
    <xf numFmtId="0" fontId="0" fillId="2" borderId="40" xfId="0" applyFill="1" applyBorder="1" applyAlignment="1">
      <alignment horizontal="left"/>
    </xf>
    <xf numFmtId="0" fontId="0" fillId="2" borderId="54" xfId="0" applyFill="1" applyBorder="1" applyAlignment="1">
      <alignment horizontal="left"/>
    </xf>
    <xf numFmtId="2" fontId="0" fillId="2" borderId="57" xfId="0" applyNumberFormat="1" applyFill="1" applyBorder="1" applyAlignment="1">
      <alignment horizontal="center"/>
    </xf>
    <xf numFmtId="2" fontId="0" fillId="2" borderId="58" xfId="0" applyNumberFormat="1" applyFill="1" applyBorder="1" applyAlignment="1">
      <alignment horizontal="center"/>
    </xf>
    <xf numFmtId="2" fontId="0" fillId="2" borderId="59" xfId="0" applyNumberFormat="1" applyFill="1" applyBorder="1" applyAlignment="1">
      <alignment horizontal="center"/>
    </xf>
    <xf numFmtId="0" fontId="0" fillId="2" borderId="53" xfId="0" applyFill="1" applyBorder="1" applyAlignment="1">
      <alignment horizontal="center"/>
    </xf>
    <xf numFmtId="0" fontId="0" fillId="2" borderId="60" xfId="0" applyFill="1" applyBorder="1" applyAlignment="1">
      <alignment horizontal="center"/>
    </xf>
    <xf numFmtId="0" fontId="0" fillId="2" borderId="56" xfId="0" applyFill="1" applyBorder="1" applyAlignment="1">
      <alignment horizontal="center"/>
    </xf>
    <xf numFmtId="0" fontId="0" fillId="2" borderId="61" xfId="0" applyFill="1" applyBorder="1" applyAlignment="1">
      <alignment horizontal="center"/>
    </xf>
    <xf numFmtId="2" fontId="0" fillId="2" borderId="62" xfId="0" applyNumberFormat="1" applyFill="1" applyBorder="1" applyAlignment="1">
      <alignment horizontal="center"/>
    </xf>
    <xf numFmtId="0" fontId="3" fillId="2" borderId="0" xfId="0" applyFont="1" applyFill="1" applyBorder="1" applyAlignment="1">
      <alignment vertical="center" textRotation="90" wrapText="1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1" fontId="0" fillId="2" borderId="0" xfId="0" applyNumberFormat="1" applyFill="1" applyBorder="1" applyAlignment="1">
      <alignment horizontal="center"/>
    </xf>
    <xf numFmtId="2" fontId="0" fillId="2" borderId="63" xfId="0" applyNumberFormat="1" applyFill="1" applyBorder="1" applyAlignment="1">
      <alignment horizontal="center"/>
    </xf>
    <xf numFmtId="2" fontId="0" fillId="2" borderId="30" xfId="0" applyNumberFormat="1" applyFill="1" applyBorder="1" applyAlignment="1">
      <alignment horizontal="center"/>
    </xf>
    <xf numFmtId="2" fontId="0" fillId="2" borderId="47" xfId="0" applyNumberFormat="1" applyFill="1" applyBorder="1" applyAlignment="1">
      <alignment horizontal="center"/>
    </xf>
    <xf numFmtId="0" fontId="0" fillId="2" borderId="1" xfId="0" applyFill="1" applyBorder="1"/>
    <xf numFmtId="0" fontId="0" fillId="2" borderId="17" xfId="0" applyFill="1" applyBorder="1"/>
    <xf numFmtId="0" fontId="0" fillId="2" borderId="6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1" fontId="0" fillId="2" borderId="36" xfId="0" applyNumberFormat="1" applyFill="1" applyBorder="1" applyAlignment="1">
      <alignment horizontal="center"/>
    </xf>
    <xf numFmtId="1" fontId="0" fillId="2" borderId="6" xfId="0" applyNumberFormat="1" applyFill="1" applyBorder="1" applyAlignment="1">
      <alignment horizontal="center"/>
    </xf>
    <xf numFmtId="1" fontId="0" fillId="2" borderId="65" xfId="0" applyNumberFormat="1" applyFill="1" applyBorder="1" applyAlignment="1">
      <alignment horizontal="center"/>
    </xf>
    <xf numFmtId="0" fontId="0" fillId="2" borderId="63" xfId="0" applyFill="1" applyBorder="1" applyAlignment="1">
      <alignment horizontal="center"/>
    </xf>
    <xf numFmtId="0" fontId="0" fillId="2" borderId="47" xfId="0" applyFill="1" applyBorder="1" applyAlignment="1">
      <alignment horizontal="center"/>
    </xf>
    <xf numFmtId="0" fontId="0" fillId="2" borderId="66" xfId="0" applyFill="1" applyBorder="1" applyAlignment="1">
      <alignment horizontal="center"/>
    </xf>
    <xf numFmtId="2" fontId="0" fillId="17" borderId="30" xfId="0" applyNumberFormat="1" applyFill="1" applyBorder="1" applyAlignment="1">
      <alignment horizontal="center"/>
    </xf>
    <xf numFmtId="2" fontId="0" fillId="10" borderId="4" xfId="0" applyNumberForma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" fillId="12" borderId="16" xfId="0" applyFont="1" applyFill="1" applyBorder="1" applyAlignment="1">
      <alignment horizontal="center"/>
    </xf>
    <xf numFmtId="0" fontId="1" fillId="12" borderId="17" xfId="0" applyFont="1" applyFill="1" applyBorder="1" applyAlignment="1">
      <alignment horizontal="center"/>
    </xf>
    <xf numFmtId="0" fontId="1" fillId="12" borderId="29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49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6" borderId="51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52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49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51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52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7" borderId="9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7" borderId="16" xfId="0" applyFont="1" applyFill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center" vertical="center" wrapText="1"/>
    </xf>
    <xf numFmtId="0" fontId="2" fillId="11" borderId="8" xfId="0" applyFont="1" applyFill="1" applyBorder="1" applyAlignment="1">
      <alignment horizontal="center" vertical="center" wrapText="1"/>
    </xf>
    <xf numFmtId="0" fontId="2" fillId="11" borderId="9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1" borderId="16" xfId="0" applyFont="1" applyFill="1" applyBorder="1" applyAlignment="1">
      <alignment horizontal="center" vertical="center" wrapText="1"/>
    </xf>
    <xf numFmtId="0" fontId="2" fillId="11" borderId="1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5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2" fillId="11" borderId="19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 vertical="center" wrapText="1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2" fontId="8" fillId="2" borderId="45" xfId="0" applyNumberFormat="1" applyFont="1" applyFill="1" applyBorder="1" applyAlignment="1">
      <alignment horizontal="center"/>
    </xf>
    <xf numFmtId="0" fontId="8" fillId="2" borderId="46" xfId="0" applyFont="1" applyFill="1" applyBorder="1" applyAlignment="1">
      <alignment horizontal="center"/>
    </xf>
    <xf numFmtId="2" fontId="8" fillId="2" borderId="46" xfId="0" applyNumberFormat="1" applyFont="1" applyFill="1" applyBorder="1" applyAlignment="1">
      <alignment horizontal="center"/>
    </xf>
    <xf numFmtId="0" fontId="8" fillId="2" borderId="18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48" xfId="0" applyFon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164" fontId="0" fillId="13" borderId="31" xfId="0" applyNumberFormat="1" applyFill="1" applyBorder="1" applyAlignment="1">
      <alignment horizontal="center" vertical="center" wrapText="1"/>
    </xf>
    <xf numFmtId="164" fontId="0" fillId="13" borderId="33" xfId="0" applyNumberFormat="1" applyFill="1" applyBorder="1" applyAlignment="1">
      <alignment horizontal="center" vertical="center" wrapText="1"/>
    </xf>
    <xf numFmtId="0" fontId="1" fillId="10" borderId="31" xfId="0" applyFont="1" applyFill="1" applyBorder="1" applyAlignment="1">
      <alignment horizontal="center" textRotation="90"/>
    </xf>
    <xf numFmtId="0" fontId="1" fillId="10" borderId="33" xfId="0" applyFont="1" applyFill="1" applyBorder="1" applyAlignment="1">
      <alignment horizontal="center" textRotation="90"/>
    </xf>
    <xf numFmtId="0" fontId="1" fillId="13" borderId="31" xfId="0" applyFont="1" applyFill="1" applyBorder="1" applyAlignment="1">
      <alignment horizontal="center" textRotation="90"/>
    </xf>
    <xf numFmtId="0" fontId="1" fillId="13" borderId="33" xfId="0" applyFont="1" applyFill="1" applyBorder="1" applyAlignment="1">
      <alignment horizontal="center" textRotation="90"/>
    </xf>
    <xf numFmtId="0" fontId="11" fillId="2" borderId="0" xfId="0" applyFont="1" applyFill="1" applyAlignment="1">
      <alignment horizontal="center"/>
    </xf>
    <xf numFmtId="0" fontId="1" fillId="14" borderId="0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0" fontId="1" fillId="2" borderId="47" xfId="0" applyFont="1" applyFill="1" applyBorder="1" applyAlignment="1">
      <alignment horizontal="center"/>
    </xf>
    <xf numFmtId="0" fontId="1" fillId="9" borderId="50" xfId="0" applyFont="1" applyFill="1" applyBorder="1" applyAlignment="1">
      <alignment horizontal="center"/>
    </xf>
    <xf numFmtId="164" fontId="0" fillId="10" borderId="31" xfId="0" applyNumberFormat="1" applyFill="1" applyBorder="1" applyAlignment="1">
      <alignment horizontal="center" vertical="center" wrapText="1"/>
    </xf>
    <xf numFmtId="164" fontId="0" fillId="10" borderId="33" xfId="0" applyNumberForma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/>
    </xf>
    <xf numFmtId="0" fontId="0" fillId="5" borderId="11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5" borderId="15" xfId="0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0" fillId="5" borderId="19" xfId="0" applyFill="1" applyBorder="1" applyAlignment="1">
      <alignment horizontal="center" vertical="center" wrapText="1"/>
    </xf>
    <xf numFmtId="0" fontId="0" fillId="5" borderId="20" xfId="0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8" borderId="16" xfId="0" applyFont="1" applyFill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horizontal="center" vertical="center" wrapText="1"/>
    </xf>
    <xf numFmtId="0" fontId="2" fillId="8" borderId="19" xfId="0" applyFont="1" applyFill="1" applyBorder="1" applyAlignment="1">
      <alignment horizontal="center" vertical="center" wrapText="1"/>
    </xf>
    <xf numFmtId="0" fontId="2" fillId="8" borderId="2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2" fillId="8" borderId="21" xfId="0" applyFont="1" applyFill="1" applyBorder="1" applyAlignment="1">
      <alignment horizontal="center" vertical="center" textRotation="90" wrapText="1"/>
    </xf>
    <xf numFmtId="0" fontId="2" fillId="8" borderId="25" xfId="0" applyFont="1" applyFill="1" applyBorder="1" applyAlignment="1">
      <alignment horizontal="center" vertical="center" textRotation="90" wrapText="1"/>
    </xf>
    <xf numFmtId="0" fontId="2" fillId="8" borderId="30" xfId="0" applyFont="1" applyFill="1" applyBorder="1" applyAlignment="1">
      <alignment horizontal="center" vertical="center" textRotation="90" wrapText="1"/>
    </xf>
    <xf numFmtId="0" fontId="2" fillId="0" borderId="25" xfId="0" applyFont="1" applyBorder="1" applyAlignment="1">
      <alignment horizontal="center" vertical="center" textRotation="90" wrapText="1"/>
    </xf>
    <xf numFmtId="0" fontId="2" fillId="0" borderId="30" xfId="0" applyFont="1" applyBorder="1" applyAlignment="1">
      <alignment horizontal="center" vertical="center" textRotation="90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99"/>
      <color rgb="FFFFFF79"/>
      <color rgb="FFFFFF9F"/>
      <color rgb="FF8FB4FF"/>
      <color rgb="FF75A3FF"/>
      <color rgb="FF6699FF"/>
      <color rgb="FF779DC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43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</c:v>
              </c:pt>
              <c:pt idx="3">
                <c:v>ÍNDICE  MÉDIO OBTIDO - PERFIL ACADEMICO   %</c:v>
              </c:pt>
            </c:strLit>
          </c:cat>
          <c:val>
            <c:numRef>
              <c:f>COLAEX!$K$13</c:f>
              <c:numCache>
                <c:formatCode>0.0</c:formatCode>
                <c:ptCount val="1"/>
                <c:pt idx="0">
                  <c:v>52.817919075144509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COLAEX!$E$13</c:f>
              <c:numCache>
                <c:formatCode>0.0</c:formatCode>
                <c:ptCount val="1"/>
                <c:pt idx="0">
                  <c:v>47.182080924855491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90496"/>
        <c:axId val="100892032"/>
      </c:barChart>
      <c:catAx>
        <c:axId val="100890496"/>
        <c:scaling>
          <c:orientation val="minMax"/>
        </c:scaling>
        <c:delete val="1"/>
        <c:axPos val="l"/>
        <c:majorTickMark val="out"/>
        <c:minorTickMark val="none"/>
        <c:tickLblPos val="none"/>
        <c:crossAx val="100892032"/>
        <c:crosses val="autoZero"/>
        <c:auto val="1"/>
        <c:lblAlgn val="ctr"/>
        <c:lblOffset val="100"/>
        <c:noMultiLvlLbl val="0"/>
      </c:catAx>
      <c:valAx>
        <c:axId val="100892032"/>
        <c:scaling>
          <c:orientation val="minMax"/>
          <c:max val="100"/>
          <c:min val="0"/>
        </c:scaling>
        <c:delete val="0"/>
        <c:axPos val="b"/>
        <c:majorGridlines/>
        <c:numFmt formatCode="0.0" sourceLinked="1"/>
        <c:majorTickMark val="out"/>
        <c:minorTickMark val="none"/>
        <c:tickLblPos val="nextTo"/>
        <c:crossAx val="10089049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63" footer="0.3149606200000016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'A-EX-009'!$K$13</c:f>
              <c:numCache>
                <c:formatCode>0.00</c:formatCode>
                <c:ptCount val="1"/>
                <c:pt idx="0">
                  <c:v>82.733812949640281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'A-EX-009'!$E$13</c:f>
              <c:numCache>
                <c:formatCode>0.00</c:formatCode>
                <c:ptCount val="1"/>
                <c:pt idx="0">
                  <c:v>17.266187050359711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09888"/>
        <c:axId val="137111424"/>
      </c:barChart>
      <c:catAx>
        <c:axId val="137109888"/>
        <c:scaling>
          <c:orientation val="minMax"/>
        </c:scaling>
        <c:delete val="1"/>
        <c:axPos val="l"/>
        <c:majorTickMark val="out"/>
        <c:minorTickMark val="none"/>
        <c:tickLblPos val="none"/>
        <c:crossAx val="137111424"/>
        <c:crosses val="autoZero"/>
        <c:auto val="1"/>
        <c:lblAlgn val="ctr"/>
        <c:lblOffset val="100"/>
        <c:noMultiLvlLbl val="0"/>
      </c:catAx>
      <c:valAx>
        <c:axId val="1371114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71098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'A-EX-010'!$K$13</c:f>
              <c:numCache>
                <c:formatCode>0.00</c:formatCode>
                <c:ptCount val="1"/>
                <c:pt idx="0">
                  <c:v>71.875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'A-EX-010'!$E$13</c:f>
              <c:numCache>
                <c:formatCode>0.00</c:formatCode>
                <c:ptCount val="1"/>
                <c:pt idx="0">
                  <c:v>28.125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92960"/>
        <c:axId val="137194496"/>
      </c:barChart>
      <c:catAx>
        <c:axId val="137192960"/>
        <c:scaling>
          <c:orientation val="minMax"/>
        </c:scaling>
        <c:delete val="1"/>
        <c:axPos val="l"/>
        <c:majorTickMark val="out"/>
        <c:minorTickMark val="none"/>
        <c:tickLblPos val="none"/>
        <c:crossAx val="137194496"/>
        <c:crosses val="autoZero"/>
        <c:auto val="1"/>
        <c:lblAlgn val="ctr"/>
        <c:lblOffset val="100"/>
        <c:noMultiLvlLbl val="0"/>
      </c:catAx>
      <c:valAx>
        <c:axId val="1371944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71929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'A-EX-011'!$K$13</c:f>
              <c:numCache>
                <c:formatCode>0.00</c:formatCode>
                <c:ptCount val="1"/>
                <c:pt idx="0">
                  <c:v>66.555183946488299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'A-EX-011'!$E$13</c:f>
              <c:numCache>
                <c:formatCode>0.00</c:formatCode>
                <c:ptCount val="1"/>
                <c:pt idx="0">
                  <c:v>33.444816053511708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971968"/>
        <c:axId val="137986048"/>
      </c:barChart>
      <c:catAx>
        <c:axId val="137971968"/>
        <c:scaling>
          <c:orientation val="minMax"/>
        </c:scaling>
        <c:delete val="1"/>
        <c:axPos val="l"/>
        <c:majorTickMark val="out"/>
        <c:minorTickMark val="none"/>
        <c:tickLblPos val="none"/>
        <c:crossAx val="137986048"/>
        <c:crosses val="autoZero"/>
        <c:auto val="1"/>
        <c:lblAlgn val="ctr"/>
        <c:lblOffset val="100"/>
        <c:noMultiLvlLbl val="0"/>
      </c:catAx>
      <c:valAx>
        <c:axId val="1379860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79719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'A-EX-012'!$K$13</c:f>
              <c:numCache>
                <c:formatCode>0.00</c:formatCode>
                <c:ptCount val="1"/>
                <c:pt idx="0">
                  <c:v>45.147679324894511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'A-EX-012'!$E$13</c:f>
              <c:numCache>
                <c:formatCode>0.00</c:formatCode>
                <c:ptCount val="1"/>
                <c:pt idx="0">
                  <c:v>54.852320675105489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627904"/>
        <c:axId val="139633792"/>
      </c:barChart>
      <c:catAx>
        <c:axId val="139627904"/>
        <c:scaling>
          <c:orientation val="minMax"/>
        </c:scaling>
        <c:delete val="1"/>
        <c:axPos val="l"/>
        <c:majorTickMark val="out"/>
        <c:minorTickMark val="none"/>
        <c:tickLblPos val="none"/>
        <c:crossAx val="139633792"/>
        <c:crosses val="autoZero"/>
        <c:auto val="1"/>
        <c:lblAlgn val="ctr"/>
        <c:lblOffset val="100"/>
        <c:noMultiLvlLbl val="0"/>
      </c:catAx>
      <c:valAx>
        <c:axId val="13963379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96279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'A-EX-013'!$K$13</c:f>
              <c:numCache>
                <c:formatCode>0.00</c:formatCode>
                <c:ptCount val="1"/>
                <c:pt idx="0">
                  <c:v>55.279503105590059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'A-EX-013'!$E$13</c:f>
              <c:numCache>
                <c:formatCode>0.00</c:formatCode>
                <c:ptCount val="1"/>
                <c:pt idx="0">
                  <c:v>44.720496894409941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698944"/>
        <c:axId val="139700480"/>
      </c:barChart>
      <c:catAx>
        <c:axId val="139698944"/>
        <c:scaling>
          <c:orientation val="minMax"/>
        </c:scaling>
        <c:delete val="1"/>
        <c:axPos val="l"/>
        <c:majorTickMark val="out"/>
        <c:minorTickMark val="none"/>
        <c:tickLblPos val="none"/>
        <c:crossAx val="139700480"/>
        <c:crosses val="autoZero"/>
        <c:auto val="1"/>
        <c:lblAlgn val="ctr"/>
        <c:lblOffset val="100"/>
        <c:noMultiLvlLbl val="0"/>
      </c:catAx>
      <c:valAx>
        <c:axId val="1397004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96989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'A-EX-014'!$K$13</c:f>
              <c:numCache>
                <c:formatCode>0.00</c:formatCode>
                <c:ptCount val="1"/>
                <c:pt idx="0">
                  <c:v>79.874213836477992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'A-EX-014'!$E$13</c:f>
              <c:numCache>
                <c:formatCode>0.00</c:formatCode>
                <c:ptCount val="1"/>
                <c:pt idx="0">
                  <c:v>20.125786163522012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18720"/>
        <c:axId val="141520256"/>
      </c:barChart>
      <c:catAx>
        <c:axId val="141518720"/>
        <c:scaling>
          <c:orientation val="minMax"/>
        </c:scaling>
        <c:delete val="1"/>
        <c:axPos val="l"/>
        <c:majorTickMark val="out"/>
        <c:minorTickMark val="none"/>
        <c:tickLblPos val="none"/>
        <c:crossAx val="141520256"/>
        <c:crosses val="autoZero"/>
        <c:auto val="1"/>
        <c:lblAlgn val="ctr"/>
        <c:lblOffset val="100"/>
        <c:noMultiLvlLbl val="0"/>
      </c:catAx>
      <c:valAx>
        <c:axId val="1415202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15187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'A-EX-015'!$K$13</c:f>
              <c:numCache>
                <c:formatCode>0.00</c:formatCode>
                <c:ptCount val="1"/>
                <c:pt idx="0">
                  <c:v>60.093896713615024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'A-EX-015'!$E$13</c:f>
              <c:numCache>
                <c:formatCode>0.00</c:formatCode>
                <c:ptCount val="1"/>
                <c:pt idx="0">
                  <c:v>39.906103286384976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32576"/>
        <c:axId val="142238464"/>
      </c:barChart>
      <c:catAx>
        <c:axId val="142232576"/>
        <c:scaling>
          <c:orientation val="minMax"/>
        </c:scaling>
        <c:delete val="1"/>
        <c:axPos val="l"/>
        <c:majorTickMark val="out"/>
        <c:minorTickMark val="none"/>
        <c:tickLblPos val="none"/>
        <c:crossAx val="142238464"/>
        <c:crosses val="autoZero"/>
        <c:auto val="1"/>
        <c:lblAlgn val="ctr"/>
        <c:lblOffset val="100"/>
        <c:noMultiLvlLbl val="0"/>
      </c:catAx>
      <c:valAx>
        <c:axId val="1422384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22325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'A-EX-016'!$K$13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'A-EX-016'!$E$13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717312"/>
        <c:axId val="142718848"/>
      </c:barChart>
      <c:catAx>
        <c:axId val="142717312"/>
        <c:scaling>
          <c:orientation val="minMax"/>
        </c:scaling>
        <c:delete val="1"/>
        <c:axPos val="l"/>
        <c:majorTickMark val="out"/>
        <c:minorTickMark val="none"/>
        <c:tickLblPos val="none"/>
        <c:crossAx val="142718848"/>
        <c:crosses val="autoZero"/>
        <c:auto val="1"/>
        <c:lblAlgn val="ctr"/>
        <c:lblOffset val="100"/>
        <c:noMultiLvlLbl val="0"/>
      </c:catAx>
      <c:valAx>
        <c:axId val="1427188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27173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'A-EX-017'!$K$13</c:f>
              <c:numCache>
                <c:formatCode>0.00</c:formatCode>
                <c:ptCount val="1"/>
                <c:pt idx="0">
                  <c:v>12.5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'A-EX-017'!$E$13</c:f>
              <c:numCache>
                <c:formatCode>0.00</c:formatCode>
                <c:ptCount val="1"/>
                <c:pt idx="0">
                  <c:v>87.5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27072"/>
        <c:axId val="143428608"/>
      </c:barChart>
      <c:catAx>
        <c:axId val="143427072"/>
        <c:scaling>
          <c:orientation val="minMax"/>
        </c:scaling>
        <c:delete val="1"/>
        <c:axPos val="l"/>
        <c:majorTickMark val="out"/>
        <c:minorTickMark val="none"/>
        <c:tickLblPos val="none"/>
        <c:crossAx val="143428608"/>
        <c:crosses val="autoZero"/>
        <c:auto val="1"/>
        <c:lblAlgn val="ctr"/>
        <c:lblOffset val="100"/>
        <c:noMultiLvlLbl val="0"/>
      </c:catAx>
      <c:valAx>
        <c:axId val="1434286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34270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'A-EX-018'!$K$13</c:f>
              <c:numCache>
                <c:formatCode>0.00</c:formatCode>
                <c:ptCount val="1"/>
                <c:pt idx="0">
                  <c:v>55.774647887323944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'A-EX-018'!$E$13</c:f>
              <c:numCache>
                <c:formatCode>0.00</c:formatCode>
                <c:ptCount val="1"/>
                <c:pt idx="0">
                  <c:v>44.225352112676056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24256"/>
        <c:axId val="144626048"/>
      </c:barChart>
      <c:catAx>
        <c:axId val="144624256"/>
        <c:scaling>
          <c:orientation val="minMax"/>
        </c:scaling>
        <c:delete val="1"/>
        <c:axPos val="l"/>
        <c:majorTickMark val="out"/>
        <c:minorTickMark val="none"/>
        <c:tickLblPos val="none"/>
        <c:crossAx val="144626048"/>
        <c:crosses val="autoZero"/>
        <c:auto val="1"/>
        <c:lblAlgn val="ctr"/>
        <c:lblOffset val="100"/>
        <c:noMultiLvlLbl val="0"/>
      </c:catAx>
      <c:valAx>
        <c:axId val="1446260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46242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'A-EX-001'!$K$13</c:f>
              <c:numCache>
                <c:formatCode>0.00</c:formatCode>
                <c:ptCount val="1"/>
                <c:pt idx="0">
                  <c:v>29.365079365079364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'A-EX-001'!$E$13</c:f>
              <c:numCache>
                <c:formatCode>0.00</c:formatCode>
                <c:ptCount val="1"/>
                <c:pt idx="0">
                  <c:v>70.634920634920633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465600"/>
        <c:axId val="135475584"/>
      </c:barChart>
      <c:catAx>
        <c:axId val="135465600"/>
        <c:scaling>
          <c:orientation val="minMax"/>
        </c:scaling>
        <c:delete val="1"/>
        <c:axPos val="l"/>
        <c:majorTickMark val="out"/>
        <c:minorTickMark val="none"/>
        <c:tickLblPos val="none"/>
        <c:crossAx val="135475584"/>
        <c:crosses val="autoZero"/>
        <c:auto val="1"/>
        <c:lblAlgn val="ctr"/>
        <c:lblOffset val="100"/>
        <c:noMultiLvlLbl val="0"/>
      </c:catAx>
      <c:valAx>
        <c:axId val="1354755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546560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'A-EX-019'!$K$13</c:f>
              <c:numCache>
                <c:formatCode>0.00</c:formatCode>
                <c:ptCount val="1"/>
                <c:pt idx="0">
                  <c:v>37.134052388289675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'A-EX-019'!$E$13</c:f>
              <c:numCache>
                <c:formatCode>0.00</c:formatCode>
                <c:ptCount val="1"/>
                <c:pt idx="0">
                  <c:v>62.865947611710325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616896"/>
        <c:axId val="145618432"/>
      </c:barChart>
      <c:catAx>
        <c:axId val="145616896"/>
        <c:scaling>
          <c:orientation val="minMax"/>
        </c:scaling>
        <c:delete val="1"/>
        <c:axPos val="l"/>
        <c:majorTickMark val="out"/>
        <c:minorTickMark val="none"/>
        <c:tickLblPos val="none"/>
        <c:crossAx val="145618432"/>
        <c:crosses val="autoZero"/>
        <c:auto val="1"/>
        <c:lblAlgn val="ctr"/>
        <c:lblOffset val="100"/>
        <c:noMultiLvlLbl val="0"/>
      </c:catAx>
      <c:valAx>
        <c:axId val="14561843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56168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'A-EX-020'!$K$13</c:f>
              <c:numCache>
                <c:formatCode>0.00</c:formatCode>
                <c:ptCount val="1"/>
                <c:pt idx="0">
                  <c:v>83.78378378378379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'A-EX-020'!$E$13</c:f>
              <c:numCache>
                <c:formatCode>0.00</c:formatCode>
                <c:ptCount val="1"/>
                <c:pt idx="0">
                  <c:v>16.216216216216218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788928"/>
        <c:axId val="147790464"/>
      </c:barChart>
      <c:catAx>
        <c:axId val="147788928"/>
        <c:scaling>
          <c:orientation val="minMax"/>
        </c:scaling>
        <c:delete val="1"/>
        <c:axPos val="l"/>
        <c:majorTickMark val="out"/>
        <c:minorTickMark val="none"/>
        <c:tickLblPos val="none"/>
        <c:crossAx val="147790464"/>
        <c:crosses val="autoZero"/>
        <c:auto val="1"/>
        <c:lblAlgn val="ctr"/>
        <c:lblOffset val="100"/>
        <c:noMultiLvlLbl val="0"/>
      </c:catAx>
      <c:valAx>
        <c:axId val="1477904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77889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'A-EX-021'!$K$13</c:f>
              <c:numCache>
                <c:formatCode>0.00</c:formatCode>
                <c:ptCount val="1"/>
                <c:pt idx="0">
                  <c:v>42.835365853658537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'A-EX-021'!$E$13</c:f>
              <c:numCache>
                <c:formatCode>0.00</c:formatCode>
                <c:ptCount val="1"/>
                <c:pt idx="0">
                  <c:v>57.164634146341463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847424"/>
        <c:axId val="148062208"/>
      </c:barChart>
      <c:catAx>
        <c:axId val="147847424"/>
        <c:scaling>
          <c:orientation val="minMax"/>
        </c:scaling>
        <c:delete val="1"/>
        <c:axPos val="l"/>
        <c:majorTickMark val="out"/>
        <c:minorTickMark val="none"/>
        <c:tickLblPos val="none"/>
        <c:crossAx val="148062208"/>
        <c:crosses val="autoZero"/>
        <c:auto val="1"/>
        <c:lblAlgn val="ctr"/>
        <c:lblOffset val="100"/>
        <c:noMultiLvlLbl val="0"/>
      </c:catAx>
      <c:valAx>
        <c:axId val="1480622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78474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'A-EX-022'!$K$13</c:f>
              <c:numCache>
                <c:formatCode>0.00</c:formatCode>
                <c:ptCount val="1"/>
                <c:pt idx="0">
                  <c:v>57.564575645756456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'A-EX-022'!$E$13</c:f>
              <c:numCache>
                <c:formatCode>0.00</c:formatCode>
                <c:ptCount val="1"/>
                <c:pt idx="0">
                  <c:v>42.435424354243544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14528"/>
        <c:axId val="148616320"/>
      </c:barChart>
      <c:catAx>
        <c:axId val="148614528"/>
        <c:scaling>
          <c:orientation val="minMax"/>
        </c:scaling>
        <c:delete val="1"/>
        <c:axPos val="l"/>
        <c:majorTickMark val="out"/>
        <c:minorTickMark val="none"/>
        <c:tickLblPos val="none"/>
        <c:crossAx val="148616320"/>
        <c:crosses val="autoZero"/>
        <c:auto val="1"/>
        <c:lblAlgn val="ctr"/>
        <c:lblOffset val="100"/>
        <c:noMultiLvlLbl val="0"/>
      </c:catAx>
      <c:valAx>
        <c:axId val="14861632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6145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'A-EX-023'!$K$13</c:f>
              <c:numCache>
                <c:formatCode>0.00</c:formatCode>
                <c:ptCount val="1"/>
                <c:pt idx="0">
                  <c:v>56.481481481481481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'A-EX-023'!$E$13</c:f>
              <c:numCache>
                <c:formatCode>0.00</c:formatCode>
                <c:ptCount val="1"/>
                <c:pt idx="0">
                  <c:v>43.518518518518519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69184"/>
        <c:axId val="148670720"/>
      </c:barChart>
      <c:catAx>
        <c:axId val="148669184"/>
        <c:scaling>
          <c:orientation val="minMax"/>
        </c:scaling>
        <c:delete val="1"/>
        <c:axPos val="l"/>
        <c:majorTickMark val="out"/>
        <c:minorTickMark val="none"/>
        <c:tickLblPos val="none"/>
        <c:crossAx val="148670720"/>
        <c:crosses val="autoZero"/>
        <c:auto val="1"/>
        <c:lblAlgn val="ctr"/>
        <c:lblOffset val="100"/>
        <c:noMultiLvlLbl val="0"/>
      </c:catAx>
      <c:valAx>
        <c:axId val="14867072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6691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'A-EX-024'!$K$13</c:f>
              <c:numCache>
                <c:formatCode>0.00</c:formatCode>
                <c:ptCount val="1"/>
                <c:pt idx="0">
                  <c:v>27.745664739884393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'A-EX-024'!$E$13</c:f>
              <c:numCache>
                <c:formatCode>0.00</c:formatCode>
                <c:ptCount val="1"/>
                <c:pt idx="0">
                  <c:v>72.25433526011561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756736"/>
        <c:axId val="148832256"/>
      </c:barChart>
      <c:catAx>
        <c:axId val="148756736"/>
        <c:scaling>
          <c:orientation val="minMax"/>
        </c:scaling>
        <c:delete val="1"/>
        <c:axPos val="l"/>
        <c:majorTickMark val="out"/>
        <c:minorTickMark val="none"/>
        <c:tickLblPos val="none"/>
        <c:crossAx val="148832256"/>
        <c:crosses val="autoZero"/>
        <c:auto val="1"/>
        <c:lblAlgn val="ctr"/>
        <c:lblOffset val="100"/>
        <c:noMultiLvlLbl val="0"/>
      </c:catAx>
      <c:valAx>
        <c:axId val="1488322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7567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'A-EX-025'!$K$13</c:f>
              <c:numCache>
                <c:formatCode>0.00</c:formatCode>
                <c:ptCount val="1"/>
                <c:pt idx="0">
                  <c:v>45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'A-EX-025'!$E$13</c:f>
              <c:numCache>
                <c:formatCode>0.00</c:formatCode>
                <c:ptCount val="1"/>
                <c:pt idx="0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64384"/>
        <c:axId val="148886656"/>
      </c:barChart>
      <c:catAx>
        <c:axId val="148864384"/>
        <c:scaling>
          <c:orientation val="minMax"/>
        </c:scaling>
        <c:delete val="1"/>
        <c:axPos val="l"/>
        <c:majorTickMark val="out"/>
        <c:minorTickMark val="none"/>
        <c:tickLblPos val="none"/>
        <c:crossAx val="148886656"/>
        <c:crosses val="autoZero"/>
        <c:auto val="1"/>
        <c:lblAlgn val="ctr"/>
        <c:lblOffset val="100"/>
        <c:noMultiLvlLbl val="0"/>
      </c:catAx>
      <c:valAx>
        <c:axId val="1488866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8643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'A-EX-026'!$K$13</c:f>
              <c:numCache>
                <c:formatCode>0.00</c:formatCode>
                <c:ptCount val="1"/>
                <c:pt idx="0">
                  <c:v>34.123222748815166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'A-EX-026'!$E$13</c:f>
              <c:numCache>
                <c:formatCode>0.00</c:formatCode>
                <c:ptCount val="1"/>
                <c:pt idx="0">
                  <c:v>65.876777251184834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025536"/>
        <c:axId val="149027072"/>
      </c:barChart>
      <c:catAx>
        <c:axId val="149025536"/>
        <c:scaling>
          <c:orientation val="minMax"/>
        </c:scaling>
        <c:delete val="1"/>
        <c:axPos val="l"/>
        <c:majorTickMark val="out"/>
        <c:minorTickMark val="none"/>
        <c:tickLblPos val="none"/>
        <c:crossAx val="149027072"/>
        <c:crosses val="autoZero"/>
        <c:auto val="1"/>
        <c:lblAlgn val="ctr"/>
        <c:lblOffset val="100"/>
        <c:noMultiLvlLbl val="0"/>
      </c:catAx>
      <c:valAx>
        <c:axId val="1490270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0255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'A-EX-027'!$K$13</c:f>
              <c:numCache>
                <c:formatCode>0.00</c:formatCode>
                <c:ptCount val="1"/>
                <c:pt idx="0">
                  <c:v>22.222222222222221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'A-EX-027'!$E$13</c:f>
              <c:numCache>
                <c:formatCode>0.00</c:formatCode>
                <c:ptCount val="1"/>
                <c:pt idx="0">
                  <c:v>77.777777777777771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415808"/>
        <c:axId val="149417344"/>
      </c:barChart>
      <c:catAx>
        <c:axId val="149415808"/>
        <c:scaling>
          <c:orientation val="minMax"/>
        </c:scaling>
        <c:delete val="1"/>
        <c:axPos val="l"/>
        <c:majorTickMark val="out"/>
        <c:minorTickMark val="none"/>
        <c:tickLblPos val="none"/>
        <c:crossAx val="149417344"/>
        <c:crosses val="autoZero"/>
        <c:auto val="1"/>
        <c:lblAlgn val="ctr"/>
        <c:lblOffset val="100"/>
        <c:noMultiLvlLbl val="0"/>
      </c:catAx>
      <c:valAx>
        <c:axId val="1494173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415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'-028'!$K$13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'-028'!$E$13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227968"/>
        <c:axId val="150237952"/>
      </c:barChart>
      <c:catAx>
        <c:axId val="150227968"/>
        <c:scaling>
          <c:orientation val="minMax"/>
        </c:scaling>
        <c:delete val="1"/>
        <c:axPos val="l"/>
        <c:majorTickMark val="out"/>
        <c:minorTickMark val="none"/>
        <c:tickLblPos val="none"/>
        <c:crossAx val="150237952"/>
        <c:crosses val="autoZero"/>
        <c:auto val="1"/>
        <c:lblAlgn val="ctr"/>
        <c:lblOffset val="100"/>
        <c:noMultiLvlLbl val="0"/>
      </c:catAx>
      <c:valAx>
        <c:axId val="15023795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02279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'A-EX-002'!$K$13</c:f>
              <c:numCache>
                <c:formatCode>0.00</c:formatCode>
                <c:ptCount val="1"/>
                <c:pt idx="0">
                  <c:v>61.379310344827587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'A-EX-002'!$E$13</c:f>
              <c:numCache>
                <c:formatCode>0.00</c:formatCode>
                <c:ptCount val="1"/>
                <c:pt idx="0">
                  <c:v>38.620689655172413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815168"/>
        <c:axId val="135816704"/>
      </c:barChart>
      <c:catAx>
        <c:axId val="135815168"/>
        <c:scaling>
          <c:orientation val="minMax"/>
        </c:scaling>
        <c:delete val="1"/>
        <c:axPos val="l"/>
        <c:majorTickMark val="out"/>
        <c:minorTickMark val="none"/>
        <c:tickLblPos val="none"/>
        <c:crossAx val="135816704"/>
        <c:crosses val="autoZero"/>
        <c:auto val="1"/>
        <c:lblAlgn val="ctr"/>
        <c:lblOffset val="100"/>
        <c:noMultiLvlLbl val="0"/>
      </c:catAx>
      <c:valAx>
        <c:axId val="1358167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58151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'-029'!$K$13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'-029'!$E$13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286336"/>
        <c:axId val="150287872"/>
      </c:barChart>
      <c:catAx>
        <c:axId val="150286336"/>
        <c:scaling>
          <c:orientation val="minMax"/>
        </c:scaling>
        <c:delete val="1"/>
        <c:axPos val="l"/>
        <c:majorTickMark val="out"/>
        <c:minorTickMark val="none"/>
        <c:tickLblPos val="none"/>
        <c:crossAx val="150287872"/>
        <c:crosses val="autoZero"/>
        <c:auto val="1"/>
        <c:lblAlgn val="ctr"/>
        <c:lblOffset val="100"/>
        <c:noMultiLvlLbl val="0"/>
      </c:catAx>
      <c:valAx>
        <c:axId val="1502878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02863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'-030'!$K$13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'-030'!$E$13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971520"/>
        <c:axId val="150973056"/>
      </c:barChart>
      <c:catAx>
        <c:axId val="150971520"/>
        <c:scaling>
          <c:orientation val="minMax"/>
        </c:scaling>
        <c:delete val="1"/>
        <c:axPos val="l"/>
        <c:majorTickMark val="out"/>
        <c:minorTickMark val="none"/>
        <c:tickLblPos val="none"/>
        <c:crossAx val="150973056"/>
        <c:crosses val="autoZero"/>
        <c:auto val="1"/>
        <c:lblAlgn val="ctr"/>
        <c:lblOffset val="100"/>
        <c:noMultiLvlLbl val="0"/>
      </c:catAx>
      <c:valAx>
        <c:axId val="1509730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09715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'-031'!$K$13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'-031'!$E$13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49504"/>
        <c:axId val="151355392"/>
      </c:barChart>
      <c:catAx>
        <c:axId val="151349504"/>
        <c:scaling>
          <c:orientation val="minMax"/>
        </c:scaling>
        <c:delete val="1"/>
        <c:axPos val="l"/>
        <c:majorTickMark val="out"/>
        <c:minorTickMark val="none"/>
        <c:tickLblPos val="none"/>
        <c:crossAx val="151355392"/>
        <c:crosses val="autoZero"/>
        <c:auto val="1"/>
        <c:lblAlgn val="ctr"/>
        <c:lblOffset val="100"/>
        <c:noMultiLvlLbl val="0"/>
      </c:catAx>
      <c:valAx>
        <c:axId val="15135539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3495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'-032'!$K$13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'-032'!$E$13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788928"/>
        <c:axId val="151794816"/>
      </c:barChart>
      <c:catAx>
        <c:axId val="151788928"/>
        <c:scaling>
          <c:orientation val="minMax"/>
        </c:scaling>
        <c:delete val="1"/>
        <c:axPos val="l"/>
        <c:majorTickMark val="out"/>
        <c:minorTickMark val="none"/>
        <c:tickLblPos val="none"/>
        <c:crossAx val="151794816"/>
        <c:crosses val="autoZero"/>
        <c:auto val="1"/>
        <c:lblAlgn val="ctr"/>
        <c:lblOffset val="100"/>
        <c:noMultiLvlLbl val="0"/>
      </c:catAx>
      <c:valAx>
        <c:axId val="1517948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7889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'-033'!$K$13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'-033'!$E$13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917312"/>
        <c:axId val="151918848"/>
      </c:barChart>
      <c:catAx>
        <c:axId val="151917312"/>
        <c:scaling>
          <c:orientation val="minMax"/>
        </c:scaling>
        <c:delete val="1"/>
        <c:axPos val="l"/>
        <c:majorTickMark val="out"/>
        <c:minorTickMark val="none"/>
        <c:tickLblPos val="none"/>
        <c:crossAx val="151918848"/>
        <c:crosses val="autoZero"/>
        <c:auto val="1"/>
        <c:lblAlgn val="ctr"/>
        <c:lblOffset val="100"/>
        <c:noMultiLvlLbl val="0"/>
      </c:catAx>
      <c:valAx>
        <c:axId val="1519188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9173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'-034'!$K$13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'-034'!$E$13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020864"/>
        <c:axId val="152022400"/>
      </c:barChart>
      <c:catAx>
        <c:axId val="152020864"/>
        <c:scaling>
          <c:orientation val="minMax"/>
        </c:scaling>
        <c:delete val="1"/>
        <c:axPos val="l"/>
        <c:majorTickMark val="out"/>
        <c:minorTickMark val="none"/>
        <c:tickLblPos val="none"/>
        <c:crossAx val="152022400"/>
        <c:crosses val="autoZero"/>
        <c:auto val="1"/>
        <c:lblAlgn val="ctr"/>
        <c:lblOffset val="100"/>
        <c:noMultiLvlLbl val="0"/>
      </c:catAx>
      <c:valAx>
        <c:axId val="15202240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20208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'-035'!$K$13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'-035'!$E$13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17952"/>
        <c:axId val="152723840"/>
      </c:barChart>
      <c:catAx>
        <c:axId val="152717952"/>
        <c:scaling>
          <c:orientation val="minMax"/>
        </c:scaling>
        <c:delete val="1"/>
        <c:axPos val="l"/>
        <c:majorTickMark val="out"/>
        <c:minorTickMark val="none"/>
        <c:tickLblPos val="none"/>
        <c:crossAx val="152723840"/>
        <c:crosses val="autoZero"/>
        <c:auto val="1"/>
        <c:lblAlgn val="ctr"/>
        <c:lblOffset val="100"/>
        <c:noMultiLvlLbl val="0"/>
      </c:catAx>
      <c:valAx>
        <c:axId val="15272384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27179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'-036'!$K$13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'-036'!$E$13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58336"/>
        <c:axId val="153359872"/>
      </c:barChart>
      <c:catAx>
        <c:axId val="153358336"/>
        <c:scaling>
          <c:orientation val="minMax"/>
        </c:scaling>
        <c:delete val="1"/>
        <c:axPos val="l"/>
        <c:majorTickMark val="out"/>
        <c:minorTickMark val="none"/>
        <c:tickLblPos val="none"/>
        <c:crossAx val="153359872"/>
        <c:crosses val="autoZero"/>
        <c:auto val="1"/>
        <c:lblAlgn val="ctr"/>
        <c:lblOffset val="100"/>
        <c:noMultiLvlLbl val="0"/>
      </c:catAx>
      <c:valAx>
        <c:axId val="1533598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3583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'-037'!$K$13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'-037'!$E$13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96352"/>
        <c:axId val="153397888"/>
      </c:barChart>
      <c:catAx>
        <c:axId val="153396352"/>
        <c:scaling>
          <c:orientation val="minMax"/>
        </c:scaling>
        <c:delete val="1"/>
        <c:axPos val="l"/>
        <c:majorTickMark val="out"/>
        <c:minorTickMark val="none"/>
        <c:tickLblPos val="none"/>
        <c:crossAx val="153397888"/>
        <c:crosses val="autoZero"/>
        <c:auto val="1"/>
        <c:lblAlgn val="ctr"/>
        <c:lblOffset val="100"/>
        <c:noMultiLvlLbl val="0"/>
      </c:catAx>
      <c:valAx>
        <c:axId val="1533978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3963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'-038'!$K$13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'-038'!$E$13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95808"/>
        <c:axId val="153509888"/>
      </c:barChart>
      <c:catAx>
        <c:axId val="153495808"/>
        <c:scaling>
          <c:orientation val="minMax"/>
        </c:scaling>
        <c:delete val="1"/>
        <c:axPos val="l"/>
        <c:majorTickMark val="out"/>
        <c:minorTickMark val="none"/>
        <c:tickLblPos val="none"/>
        <c:crossAx val="153509888"/>
        <c:crosses val="autoZero"/>
        <c:auto val="1"/>
        <c:lblAlgn val="ctr"/>
        <c:lblOffset val="100"/>
        <c:noMultiLvlLbl val="0"/>
      </c:catAx>
      <c:valAx>
        <c:axId val="1535098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495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'A-EX-003'!$K$13</c:f>
              <c:numCache>
                <c:formatCode>0.00</c:formatCode>
                <c:ptCount val="1"/>
                <c:pt idx="0">
                  <c:v>52.083333333333336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'A-EX-003'!$E$13</c:f>
              <c:numCache>
                <c:formatCode>0.00</c:formatCode>
                <c:ptCount val="1"/>
                <c:pt idx="0">
                  <c:v>47.916666666666664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062080"/>
        <c:axId val="136063616"/>
      </c:barChart>
      <c:catAx>
        <c:axId val="136062080"/>
        <c:scaling>
          <c:orientation val="minMax"/>
        </c:scaling>
        <c:delete val="1"/>
        <c:axPos val="l"/>
        <c:majorTickMark val="out"/>
        <c:minorTickMark val="none"/>
        <c:tickLblPos val="none"/>
        <c:crossAx val="136063616"/>
        <c:crosses val="autoZero"/>
        <c:auto val="1"/>
        <c:lblAlgn val="ctr"/>
        <c:lblOffset val="100"/>
        <c:noMultiLvlLbl val="0"/>
      </c:catAx>
      <c:valAx>
        <c:axId val="1360636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0620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'-039'!$K$13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'-039'!$E$13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550208"/>
        <c:axId val="154674304"/>
      </c:barChart>
      <c:catAx>
        <c:axId val="153550208"/>
        <c:scaling>
          <c:orientation val="minMax"/>
        </c:scaling>
        <c:delete val="1"/>
        <c:axPos val="l"/>
        <c:majorTickMark val="out"/>
        <c:minorTickMark val="none"/>
        <c:tickLblPos val="none"/>
        <c:crossAx val="154674304"/>
        <c:crosses val="autoZero"/>
        <c:auto val="1"/>
        <c:lblAlgn val="ctr"/>
        <c:lblOffset val="100"/>
        <c:noMultiLvlLbl val="0"/>
      </c:catAx>
      <c:valAx>
        <c:axId val="1546743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5502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'-040'!$K$13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'-040'!$E$13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206400"/>
        <c:axId val="155207936"/>
      </c:barChart>
      <c:catAx>
        <c:axId val="155206400"/>
        <c:scaling>
          <c:orientation val="minMax"/>
        </c:scaling>
        <c:delete val="1"/>
        <c:axPos val="l"/>
        <c:majorTickMark val="out"/>
        <c:minorTickMark val="none"/>
        <c:tickLblPos val="none"/>
        <c:crossAx val="155207936"/>
        <c:crosses val="autoZero"/>
        <c:auto val="1"/>
        <c:lblAlgn val="ctr"/>
        <c:lblOffset val="100"/>
        <c:noMultiLvlLbl val="0"/>
      </c:catAx>
      <c:valAx>
        <c:axId val="1552079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52064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'-041'!$K$13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'-041'!$E$13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850624"/>
        <c:axId val="155852160"/>
      </c:barChart>
      <c:catAx>
        <c:axId val="155850624"/>
        <c:scaling>
          <c:orientation val="minMax"/>
        </c:scaling>
        <c:delete val="1"/>
        <c:axPos val="l"/>
        <c:majorTickMark val="out"/>
        <c:minorTickMark val="none"/>
        <c:tickLblPos val="none"/>
        <c:crossAx val="155852160"/>
        <c:crosses val="autoZero"/>
        <c:auto val="1"/>
        <c:lblAlgn val="ctr"/>
        <c:lblOffset val="100"/>
        <c:noMultiLvlLbl val="0"/>
      </c:catAx>
      <c:valAx>
        <c:axId val="15585216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58506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'042'!$K$13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'042'!$E$13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909120"/>
        <c:axId val="156357376"/>
      </c:barChart>
      <c:catAx>
        <c:axId val="155909120"/>
        <c:scaling>
          <c:orientation val="minMax"/>
        </c:scaling>
        <c:delete val="1"/>
        <c:axPos val="l"/>
        <c:majorTickMark val="out"/>
        <c:minorTickMark val="none"/>
        <c:tickLblPos val="none"/>
        <c:crossAx val="156357376"/>
        <c:crosses val="autoZero"/>
        <c:auto val="1"/>
        <c:lblAlgn val="ctr"/>
        <c:lblOffset val="100"/>
        <c:noMultiLvlLbl val="0"/>
      </c:catAx>
      <c:valAx>
        <c:axId val="1563573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59091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'-043'!$K$13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'-043'!$E$13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00768"/>
        <c:axId val="157202304"/>
      </c:barChart>
      <c:catAx>
        <c:axId val="157200768"/>
        <c:scaling>
          <c:orientation val="minMax"/>
        </c:scaling>
        <c:delete val="1"/>
        <c:axPos val="l"/>
        <c:majorTickMark val="out"/>
        <c:minorTickMark val="none"/>
        <c:tickLblPos val="none"/>
        <c:crossAx val="157202304"/>
        <c:crosses val="autoZero"/>
        <c:auto val="1"/>
        <c:lblAlgn val="ctr"/>
        <c:lblOffset val="100"/>
        <c:noMultiLvlLbl val="0"/>
      </c:catAx>
      <c:valAx>
        <c:axId val="1572023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2007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'-044'!$K$13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'-044'!$E$13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36800"/>
        <c:axId val="157838336"/>
      </c:barChart>
      <c:catAx>
        <c:axId val="157836800"/>
        <c:scaling>
          <c:orientation val="minMax"/>
        </c:scaling>
        <c:delete val="1"/>
        <c:axPos val="l"/>
        <c:majorTickMark val="out"/>
        <c:minorTickMark val="none"/>
        <c:tickLblPos val="none"/>
        <c:crossAx val="157838336"/>
        <c:crosses val="autoZero"/>
        <c:auto val="1"/>
        <c:lblAlgn val="ctr"/>
        <c:lblOffset val="100"/>
        <c:noMultiLvlLbl val="0"/>
      </c:catAx>
      <c:valAx>
        <c:axId val="1578383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836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'-045'!$K$13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'-045'!$E$13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74816"/>
        <c:axId val="157942144"/>
      </c:barChart>
      <c:catAx>
        <c:axId val="157874816"/>
        <c:scaling>
          <c:orientation val="minMax"/>
        </c:scaling>
        <c:delete val="1"/>
        <c:axPos val="l"/>
        <c:majorTickMark val="out"/>
        <c:minorTickMark val="none"/>
        <c:tickLblPos val="none"/>
        <c:crossAx val="157942144"/>
        <c:crosses val="autoZero"/>
        <c:auto val="1"/>
        <c:lblAlgn val="ctr"/>
        <c:lblOffset val="100"/>
        <c:noMultiLvlLbl val="0"/>
      </c:catAx>
      <c:valAx>
        <c:axId val="1579421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8748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'-046'!$K$13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'-046'!$E$13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67744"/>
        <c:axId val="158369280"/>
      </c:barChart>
      <c:catAx>
        <c:axId val="158367744"/>
        <c:scaling>
          <c:orientation val="minMax"/>
        </c:scaling>
        <c:delete val="1"/>
        <c:axPos val="l"/>
        <c:majorTickMark val="out"/>
        <c:minorTickMark val="none"/>
        <c:tickLblPos val="none"/>
        <c:crossAx val="158369280"/>
        <c:crosses val="autoZero"/>
        <c:auto val="1"/>
        <c:lblAlgn val="ctr"/>
        <c:lblOffset val="100"/>
        <c:noMultiLvlLbl val="0"/>
      </c:catAx>
      <c:valAx>
        <c:axId val="1583692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3677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'-047'!$K$13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'-047'!$E$13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516352"/>
        <c:axId val="158517888"/>
      </c:barChart>
      <c:catAx>
        <c:axId val="158516352"/>
        <c:scaling>
          <c:orientation val="minMax"/>
        </c:scaling>
        <c:delete val="1"/>
        <c:axPos val="l"/>
        <c:majorTickMark val="out"/>
        <c:minorTickMark val="none"/>
        <c:tickLblPos val="none"/>
        <c:crossAx val="158517888"/>
        <c:crosses val="autoZero"/>
        <c:auto val="1"/>
        <c:lblAlgn val="ctr"/>
        <c:lblOffset val="100"/>
        <c:noMultiLvlLbl val="0"/>
      </c:catAx>
      <c:valAx>
        <c:axId val="1585178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5163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'-048'!$K$13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'-048'!$E$13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33856"/>
        <c:axId val="161468416"/>
      </c:barChart>
      <c:catAx>
        <c:axId val="161433856"/>
        <c:scaling>
          <c:orientation val="minMax"/>
        </c:scaling>
        <c:delete val="1"/>
        <c:axPos val="l"/>
        <c:majorTickMark val="out"/>
        <c:minorTickMark val="none"/>
        <c:tickLblPos val="none"/>
        <c:crossAx val="161468416"/>
        <c:crosses val="autoZero"/>
        <c:auto val="1"/>
        <c:lblAlgn val="ctr"/>
        <c:lblOffset val="100"/>
        <c:noMultiLvlLbl val="0"/>
      </c:catAx>
      <c:valAx>
        <c:axId val="1614684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4338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'A-EX-004'!$K$13</c:f>
              <c:numCache>
                <c:formatCode>0.00</c:formatCode>
                <c:ptCount val="1"/>
                <c:pt idx="0">
                  <c:v>47.272727272727273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'A-EX-004'!$E$13</c:f>
              <c:numCache>
                <c:formatCode>0.00</c:formatCode>
                <c:ptCount val="1"/>
                <c:pt idx="0">
                  <c:v>52.727272727272727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206592"/>
        <c:axId val="136208384"/>
      </c:barChart>
      <c:catAx>
        <c:axId val="136206592"/>
        <c:scaling>
          <c:orientation val="minMax"/>
        </c:scaling>
        <c:delete val="1"/>
        <c:axPos val="l"/>
        <c:majorTickMark val="out"/>
        <c:minorTickMark val="none"/>
        <c:tickLblPos val="none"/>
        <c:crossAx val="136208384"/>
        <c:crosses val="autoZero"/>
        <c:auto val="1"/>
        <c:lblAlgn val="ctr"/>
        <c:lblOffset val="100"/>
        <c:noMultiLvlLbl val="0"/>
      </c:catAx>
      <c:valAx>
        <c:axId val="1362083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2065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'-049'!$K$13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'-049'!$E$13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734016"/>
        <c:axId val="161883264"/>
      </c:barChart>
      <c:catAx>
        <c:axId val="161734016"/>
        <c:scaling>
          <c:orientation val="minMax"/>
        </c:scaling>
        <c:delete val="1"/>
        <c:axPos val="l"/>
        <c:majorTickMark val="out"/>
        <c:minorTickMark val="none"/>
        <c:tickLblPos val="none"/>
        <c:crossAx val="161883264"/>
        <c:crosses val="autoZero"/>
        <c:auto val="1"/>
        <c:lblAlgn val="ctr"/>
        <c:lblOffset val="100"/>
        <c:noMultiLvlLbl val="0"/>
      </c:catAx>
      <c:valAx>
        <c:axId val="1618832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7340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'050'!$K$13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'050'!$E$13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272000"/>
        <c:axId val="162273536"/>
      </c:barChart>
      <c:catAx>
        <c:axId val="162272000"/>
        <c:scaling>
          <c:orientation val="minMax"/>
        </c:scaling>
        <c:delete val="1"/>
        <c:axPos val="l"/>
        <c:majorTickMark val="out"/>
        <c:minorTickMark val="none"/>
        <c:tickLblPos val="none"/>
        <c:crossAx val="162273536"/>
        <c:crosses val="autoZero"/>
        <c:auto val="1"/>
        <c:lblAlgn val="ctr"/>
        <c:lblOffset val="100"/>
        <c:noMultiLvlLbl val="0"/>
      </c:catAx>
      <c:valAx>
        <c:axId val="1622735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2720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'-051'!$K$13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'-051'!$E$13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39104"/>
        <c:axId val="163040640"/>
      </c:barChart>
      <c:catAx>
        <c:axId val="163039104"/>
        <c:scaling>
          <c:orientation val="minMax"/>
        </c:scaling>
        <c:delete val="1"/>
        <c:axPos val="l"/>
        <c:majorTickMark val="out"/>
        <c:minorTickMark val="none"/>
        <c:tickLblPos val="none"/>
        <c:crossAx val="163040640"/>
        <c:crosses val="autoZero"/>
        <c:auto val="1"/>
        <c:lblAlgn val="ctr"/>
        <c:lblOffset val="100"/>
        <c:noMultiLvlLbl val="0"/>
      </c:catAx>
      <c:valAx>
        <c:axId val="16304064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30391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'-052'!$K$13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'-052'!$E$13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4400"/>
        <c:axId val="171840256"/>
      </c:barChart>
      <c:catAx>
        <c:axId val="163814400"/>
        <c:scaling>
          <c:orientation val="minMax"/>
        </c:scaling>
        <c:delete val="1"/>
        <c:axPos val="l"/>
        <c:majorTickMark val="out"/>
        <c:minorTickMark val="none"/>
        <c:tickLblPos val="none"/>
        <c:crossAx val="171840256"/>
        <c:crosses val="autoZero"/>
        <c:auto val="1"/>
        <c:lblAlgn val="ctr"/>
        <c:lblOffset val="100"/>
        <c:noMultiLvlLbl val="0"/>
      </c:catAx>
      <c:valAx>
        <c:axId val="1718402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38144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'-053'!$K$13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'-053'!$E$13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970944"/>
        <c:axId val="171972480"/>
      </c:barChart>
      <c:catAx>
        <c:axId val="171970944"/>
        <c:scaling>
          <c:orientation val="minMax"/>
        </c:scaling>
        <c:delete val="1"/>
        <c:axPos val="l"/>
        <c:majorTickMark val="out"/>
        <c:minorTickMark val="none"/>
        <c:tickLblPos val="none"/>
        <c:crossAx val="171972480"/>
        <c:crosses val="autoZero"/>
        <c:auto val="1"/>
        <c:lblAlgn val="ctr"/>
        <c:lblOffset val="100"/>
        <c:noMultiLvlLbl val="0"/>
      </c:catAx>
      <c:valAx>
        <c:axId val="1719724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719709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'-054'!$K$13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'-054'!$E$13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123648"/>
        <c:axId val="172125184"/>
      </c:barChart>
      <c:catAx>
        <c:axId val="172123648"/>
        <c:scaling>
          <c:orientation val="minMax"/>
        </c:scaling>
        <c:delete val="1"/>
        <c:axPos val="l"/>
        <c:majorTickMark val="out"/>
        <c:minorTickMark val="none"/>
        <c:tickLblPos val="none"/>
        <c:crossAx val="172125184"/>
        <c:crosses val="autoZero"/>
        <c:auto val="1"/>
        <c:lblAlgn val="ctr"/>
        <c:lblOffset val="100"/>
        <c:noMultiLvlLbl val="0"/>
      </c:catAx>
      <c:valAx>
        <c:axId val="1721251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721236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'-055'!$K$13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'-055'!$E$13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169856"/>
        <c:axId val="172171648"/>
      </c:barChart>
      <c:catAx>
        <c:axId val="172169856"/>
        <c:scaling>
          <c:orientation val="minMax"/>
        </c:scaling>
        <c:delete val="1"/>
        <c:axPos val="l"/>
        <c:majorTickMark val="out"/>
        <c:minorTickMark val="none"/>
        <c:tickLblPos val="none"/>
        <c:crossAx val="172171648"/>
        <c:crosses val="autoZero"/>
        <c:auto val="1"/>
        <c:lblAlgn val="ctr"/>
        <c:lblOffset val="100"/>
        <c:noMultiLvlLbl val="0"/>
      </c:catAx>
      <c:valAx>
        <c:axId val="1721716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721698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'-056'!$K$13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'-056'!$E$13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486656"/>
        <c:axId val="172488192"/>
      </c:barChart>
      <c:catAx>
        <c:axId val="172486656"/>
        <c:scaling>
          <c:orientation val="minMax"/>
        </c:scaling>
        <c:delete val="1"/>
        <c:axPos val="l"/>
        <c:majorTickMark val="out"/>
        <c:minorTickMark val="none"/>
        <c:tickLblPos val="none"/>
        <c:crossAx val="172488192"/>
        <c:crosses val="autoZero"/>
        <c:auto val="1"/>
        <c:lblAlgn val="ctr"/>
        <c:lblOffset val="100"/>
        <c:noMultiLvlLbl val="0"/>
      </c:catAx>
      <c:valAx>
        <c:axId val="17248819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724866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'-057'!$K$13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'-057'!$E$13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536960"/>
        <c:axId val="172538496"/>
      </c:barChart>
      <c:catAx>
        <c:axId val="172536960"/>
        <c:scaling>
          <c:orientation val="minMax"/>
        </c:scaling>
        <c:delete val="1"/>
        <c:axPos val="l"/>
        <c:majorTickMark val="out"/>
        <c:minorTickMark val="none"/>
        <c:tickLblPos val="none"/>
        <c:crossAx val="172538496"/>
        <c:crosses val="autoZero"/>
        <c:auto val="1"/>
        <c:lblAlgn val="ctr"/>
        <c:lblOffset val="100"/>
        <c:noMultiLvlLbl val="0"/>
      </c:catAx>
      <c:valAx>
        <c:axId val="1725384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725369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'-058'!$K$13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'-058'!$E$13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352704"/>
        <c:axId val="139362688"/>
      </c:barChart>
      <c:catAx>
        <c:axId val="139352704"/>
        <c:scaling>
          <c:orientation val="minMax"/>
        </c:scaling>
        <c:delete val="1"/>
        <c:axPos val="l"/>
        <c:majorTickMark val="out"/>
        <c:minorTickMark val="none"/>
        <c:tickLblPos val="none"/>
        <c:crossAx val="139362688"/>
        <c:crosses val="autoZero"/>
        <c:auto val="1"/>
        <c:lblAlgn val="ctr"/>
        <c:lblOffset val="100"/>
        <c:noMultiLvlLbl val="0"/>
      </c:catAx>
      <c:valAx>
        <c:axId val="1393626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93527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'A-EX-005'!$K$13</c:f>
              <c:numCache>
                <c:formatCode>0.00</c:formatCode>
                <c:ptCount val="1"/>
                <c:pt idx="0">
                  <c:v>13.888888888888889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'A-EX-005'!$E$13</c:f>
              <c:numCache>
                <c:formatCode>0.00</c:formatCode>
                <c:ptCount val="1"/>
                <c:pt idx="0">
                  <c:v>86.111111111111114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240512"/>
        <c:axId val="136242304"/>
      </c:barChart>
      <c:catAx>
        <c:axId val="136240512"/>
        <c:scaling>
          <c:orientation val="minMax"/>
        </c:scaling>
        <c:delete val="1"/>
        <c:axPos val="l"/>
        <c:majorTickMark val="out"/>
        <c:minorTickMark val="none"/>
        <c:tickLblPos val="none"/>
        <c:crossAx val="136242304"/>
        <c:crosses val="autoZero"/>
        <c:auto val="1"/>
        <c:lblAlgn val="ctr"/>
        <c:lblOffset val="100"/>
        <c:noMultiLvlLbl val="0"/>
      </c:catAx>
      <c:valAx>
        <c:axId val="1362423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2405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'-059'!$K$13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'-059'!$E$13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967872"/>
        <c:axId val="155969408"/>
      </c:barChart>
      <c:catAx>
        <c:axId val="155967872"/>
        <c:scaling>
          <c:orientation val="minMax"/>
        </c:scaling>
        <c:delete val="1"/>
        <c:axPos val="l"/>
        <c:majorTickMark val="out"/>
        <c:minorTickMark val="none"/>
        <c:tickLblPos val="none"/>
        <c:crossAx val="155969408"/>
        <c:crosses val="autoZero"/>
        <c:auto val="1"/>
        <c:lblAlgn val="ctr"/>
        <c:lblOffset val="100"/>
        <c:noMultiLvlLbl val="0"/>
      </c:catAx>
      <c:valAx>
        <c:axId val="1559694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59678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'-060'!$K$13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'-060'!$E$13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85728"/>
        <c:axId val="139787264"/>
      </c:barChart>
      <c:catAx>
        <c:axId val="139785728"/>
        <c:scaling>
          <c:orientation val="minMax"/>
        </c:scaling>
        <c:delete val="1"/>
        <c:axPos val="l"/>
        <c:majorTickMark val="out"/>
        <c:minorTickMark val="none"/>
        <c:tickLblPos val="none"/>
        <c:crossAx val="139787264"/>
        <c:crosses val="autoZero"/>
        <c:auto val="1"/>
        <c:lblAlgn val="ctr"/>
        <c:lblOffset val="100"/>
        <c:noMultiLvlLbl val="0"/>
      </c:catAx>
      <c:valAx>
        <c:axId val="1397872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97857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'-061'!$K$13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'-061'!$E$13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212992"/>
        <c:axId val="154227072"/>
      </c:barChart>
      <c:catAx>
        <c:axId val="154212992"/>
        <c:scaling>
          <c:orientation val="minMax"/>
        </c:scaling>
        <c:delete val="1"/>
        <c:axPos val="l"/>
        <c:majorTickMark val="out"/>
        <c:minorTickMark val="none"/>
        <c:tickLblPos val="none"/>
        <c:crossAx val="154227072"/>
        <c:crosses val="autoZero"/>
        <c:auto val="1"/>
        <c:lblAlgn val="ctr"/>
        <c:lblOffset val="100"/>
        <c:noMultiLvlLbl val="0"/>
      </c:catAx>
      <c:valAx>
        <c:axId val="1542270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42129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'-062'!$K$13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'-062'!$E$13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031872"/>
        <c:axId val="158033408"/>
      </c:barChart>
      <c:catAx>
        <c:axId val="158031872"/>
        <c:scaling>
          <c:orientation val="minMax"/>
        </c:scaling>
        <c:delete val="1"/>
        <c:axPos val="l"/>
        <c:majorTickMark val="out"/>
        <c:minorTickMark val="none"/>
        <c:tickLblPos val="none"/>
        <c:crossAx val="158033408"/>
        <c:crosses val="autoZero"/>
        <c:auto val="1"/>
        <c:lblAlgn val="ctr"/>
        <c:lblOffset val="100"/>
        <c:noMultiLvlLbl val="0"/>
      </c:catAx>
      <c:valAx>
        <c:axId val="1580334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0318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'-063'!$K$13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'-063'!$E$13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86976"/>
        <c:axId val="158288512"/>
      </c:barChart>
      <c:catAx>
        <c:axId val="158286976"/>
        <c:scaling>
          <c:orientation val="minMax"/>
        </c:scaling>
        <c:delete val="1"/>
        <c:axPos val="l"/>
        <c:majorTickMark val="out"/>
        <c:minorTickMark val="none"/>
        <c:tickLblPos val="none"/>
        <c:crossAx val="158288512"/>
        <c:crosses val="autoZero"/>
        <c:auto val="1"/>
        <c:lblAlgn val="ctr"/>
        <c:lblOffset val="100"/>
        <c:noMultiLvlLbl val="0"/>
      </c:catAx>
      <c:valAx>
        <c:axId val="1582885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2869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'-064'!$K$13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'-064'!$E$13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44480"/>
        <c:axId val="158650368"/>
      </c:barChart>
      <c:catAx>
        <c:axId val="158644480"/>
        <c:scaling>
          <c:orientation val="minMax"/>
        </c:scaling>
        <c:delete val="1"/>
        <c:axPos val="l"/>
        <c:majorTickMark val="out"/>
        <c:minorTickMark val="none"/>
        <c:tickLblPos val="none"/>
        <c:crossAx val="158650368"/>
        <c:crosses val="autoZero"/>
        <c:auto val="1"/>
        <c:lblAlgn val="ctr"/>
        <c:lblOffset val="100"/>
        <c:noMultiLvlLbl val="0"/>
      </c:catAx>
      <c:valAx>
        <c:axId val="1586503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6444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'-065'!$K$13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'-065'!$E$13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287488"/>
        <c:axId val="154305664"/>
      </c:barChart>
      <c:catAx>
        <c:axId val="154287488"/>
        <c:scaling>
          <c:orientation val="minMax"/>
        </c:scaling>
        <c:delete val="1"/>
        <c:axPos val="l"/>
        <c:majorTickMark val="out"/>
        <c:minorTickMark val="none"/>
        <c:tickLblPos val="none"/>
        <c:crossAx val="154305664"/>
        <c:crosses val="autoZero"/>
        <c:auto val="1"/>
        <c:lblAlgn val="ctr"/>
        <c:lblOffset val="100"/>
        <c:noMultiLvlLbl val="0"/>
      </c:catAx>
      <c:valAx>
        <c:axId val="1543056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42874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'-066'!$K$13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'-066'!$E$13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885760"/>
        <c:axId val="156887296"/>
      </c:barChart>
      <c:catAx>
        <c:axId val="156885760"/>
        <c:scaling>
          <c:orientation val="minMax"/>
        </c:scaling>
        <c:delete val="1"/>
        <c:axPos val="l"/>
        <c:majorTickMark val="out"/>
        <c:minorTickMark val="none"/>
        <c:tickLblPos val="none"/>
        <c:crossAx val="156887296"/>
        <c:crosses val="autoZero"/>
        <c:auto val="1"/>
        <c:lblAlgn val="ctr"/>
        <c:lblOffset val="100"/>
        <c:noMultiLvlLbl val="0"/>
      </c:catAx>
      <c:valAx>
        <c:axId val="1568872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8857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'-067'!$K$13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'-067'!$E$13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709632"/>
        <c:axId val="158711168"/>
      </c:barChart>
      <c:catAx>
        <c:axId val="158709632"/>
        <c:scaling>
          <c:orientation val="minMax"/>
        </c:scaling>
        <c:delete val="1"/>
        <c:axPos val="l"/>
        <c:majorTickMark val="out"/>
        <c:minorTickMark val="none"/>
        <c:tickLblPos val="none"/>
        <c:crossAx val="158711168"/>
        <c:crosses val="autoZero"/>
        <c:auto val="1"/>
        <c:lblAlgn val="ctr"/>
        <c:lblOffset val="100"/>
        <c:noMultiLvlLbl val="0"/>
      </c:catAx>
      <c:valAx>
        <c:axId val="1587111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7096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'A-EX-001'!$K$13</c:f>
              <c:numCache>
                <c:formatCode>0.00</c:formatCode>
                <c:ptCount val="1"/>
                <c:pt idx="0">
                  <c:v>29.365079365079364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'A-EX-001'!$E$13</c:f>
              <c:numCache>
                <c:formatCode>0.00</c:formatCode>
                <c:ptCount val="1"/>
                <c:pt idx="0">
                  <c:v>70.634920634920633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42528"/>
        <c:axId val="161960704"/>
      </c:barChart>
      <c:catAx>
        <c:axId val="161942528"/>
        <c:scaling>
          <c:orientation val="minMax"/>
        </c:scaling>
        <c:delete val="1"/>
        <c:axPos val="l"/>
        <c:majorTickMark val="out"/>
        <c:minorTickMark val="none"/>
        <c:tickLblPos val="none"/>
        <c:crossAx val="161960704"/>
        <c:crosses val="autoZero"/>
        <c:auto val="1"/>
        <c:lblAlgn val="ctr"/>
        <c:lblOffset val="100"/>
        <c:noMultiLvlLbl val="0"/>
      </c:catAx>
      <c:valAx>
        <c:axId val="1619607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9425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'A-EX-006'!$K$13</c:f>
              <c:numCache>
                <c:formatCode>0.00</c:formatCode>
                <c:ptCount val="1"/>
                <c:pt idx="0">
                  <c:v>72.222222222222229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'A-EX-006'!$E$13</c:f>
              <c:numCache>
                <c:formatCode>0.00</c:formatCode>
                <c:ptCount val="1"/>
                <c:pt idx="0">
                  <c:v>27.777777777777779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446720"/>
        <c:axId val="136448256"/>
      </c:barChart>
      <c:catAx>
        <c:axId val="136446720"/>
        <c:scaling>
          <c:orientation val="minMax"/>
        </c:scaling>
        <c:delete val="1"/>
        <c:axPos val="l"/>
        <c:majorTickMark val="out"/>
        <c:minorTickMark val="none"/>
        <c:tickLblPos val="none"/>
        <c:crossAx val="136448256"/>
        <c:crosses val="autoZero"/>
        <c:auto val="1"/>
        <c:lblAlgn val="ctr"/>
        <c:lblOffset val="100"/>
        <c:noMultiLvlLbl val="0"/>
      </c:catAx>
      <c:valAx>
        <c:axId val="1364482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4467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'-069'!$K$13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'-069'!$E$13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99296"/>
        <c:axId val="162600832"/>
      </c:barChart>
      <c:catAx>
        <c:axId val="162599296"/>
        <c:scaling>
          <c:orientation val="minMax"/>
        </c:scaling>
        <c:delete val="1"/>
        <c:axPos val="l"/>
        <c:majorTickMark val="out"/>
        <c:minorTickMark val="none"/>
        <c:tickLblPos val="none"/>
        <c:crossAx val="162600832"/>
        <c:crosses val="autoZero"/>
        <c:auto val="1"/>
        <c:lblAlgn val="ctr"/>
        <c:lblOffset val="100"/>
        <c:noMultiLvlLbl val="0"/>
      </c:catAx>
      <c:valAx>
        <c:axId val="16260083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5992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'A-EX-007'!$K$13</c:f>
              <c:numCache>
                <c:formatCode>0.00</c:formatCode>
                <c:ptCount val="1"/>
                <c:pt idx="0">
                  <c:v>86.111111111111114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'A-EX-007'!$E$13</c:f>
              <c:numCache>
                <c:formatCode>0.00</c:formatCode>
                <c:ptCount val="1"/>
                <c:pt idx="0">
                  <c:v>13.888888888888889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480640"/>
        <c:axId val="136482176"/>
      </c:barChart>
      <c:catAx>
        <c:axId val="136480640"/>
        <c:scaling>
          <c:orientation val="minMax"/>
        </c:scaling>
        <c:delete val="1"/>
        <c:axPos val="l"/>
        <c:majorTickMark val="out"/>
        <c:minorTickMark val="none"/>
        <c:tickLblPos val="none"/>
        <c:crossAx val="136482176"/>
        <c:crosses val="autoZero"/>
        <c:auto val="1"/>
        <c:lblAlgn val="ctr"/>
        <c:lblOffset val="100"/>
        <c:noMultiLvlLbl val="0"/>
      </c:catAx>
      <c:valAx>
        <c:axId val="1364821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4806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'A-EX-008'!$K$13</c:f>
              <c:numCache>
                <c:formatCode>0.00</c:formatCode>
                <c:ptCount val="1"/>
                <c:pt idx="0">
                  <c:v>82.947976878612721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'A-EX-008'!$E$13</c:f>
              <c:numCache>
                <c:formatCode>0.00</c:formatCode>
                <c:ptCount val="1"/>
                <c:pt idx="0">
                  <c:v>17.052023121387283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932352"/>
        <c:axId val="137057024"/>
      </c:barChart>
      <c:catAx>
        <c:axId val="136932352"/>
        <c:scaling>
          <c:orientation val="minMax"/>
        </c:scaling>
        <c:delete val="1"/>
        <c:axPos val="l"/>
        <c:majorTickMark val="out"/>
        <c:minorTickMark val="none"/>
        <c:tickLblPos val="none"/>
        <c:crossAx val="137057024"/>
        <c:crosses val="autoZero"/>
        <c:auto val="1"/>
        <c:lblAlgn val="ctr"/>
        <c:lblOffset val="100"/>
        <c:noMultiLvlLbl val="0"/>
      </c:catAx>
      <c:valAx>
        <c:axId val="1370570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9323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812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1714" y="1795461"/>
          <a:ext cx="16097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534650" y="26384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701214" y="1824036"/>
          <a:ext cx="16668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515600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544175" y="18669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3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88"/>
  <sheetViews>
    <sheetView tabSelected="1" workbookViewId="0">
      <pane xSplit="1" ySplit="19" topLeftCell="B20" activePane="bottomRight" state="frozen"/>
      <selection pane="topRight" activeCell="B1" sqref="B1"/>
      <selection pane="bottomLeft" activeCell="A20" sqref="A20"/>
      <selection pane="bottomRight" activeCell="G37" sqref="G37"/>
    </sheetView>
  </sheetViews>
  <sheetFormatPr defaultRowHeight="15" x14ac:dyDescent="0.25"/>
  <cols>
    <col min="1" max="3" width="9.140625" style="68"/>
    <col min="4" max="4" width="10" style="68" customWidth="1"/>
    <col min="5" max="5" width="11.5703125" style="68" bestFit="1" customWidth="1"/>
    <col min="6" max="6" width="10.7109375" style="68" bestFit="1" customWidth="1"/>
    <col min="7" max="8" width="9.140625" style="68"/>
    <col min="9" max="9" width="11.28515625" style="68" customWidth="1"/>
    <col min="10" max="11" width="9.140625" style="68"/>
    <col min="12" max="12" width="9.85546875" style="68" bestFit="1" customWidth="1"/>
    <col min="13" max="15" width="9.140625" style="68"/>
    <col min="16" max="16" width="10.28515625" style="68" customWidth="1"/>
    <col min="17" max="17" width="9.140625" style="68"/>
    <col min="18" max="18" width="9.85546875" style="68" customWidth="1"/>
    <col min="19" max="19" width="9.140625" style="68" customWidth="1"/>
    <col min="20" max="20" width="9.85546875" style="68" customWidth="1"/>
    <col min="21" max="21" width="9.140625" style="68"/>
    <col min="22" max="22" width="13.85546875" style="68" customWidth="1"/>
    <col min="23" max="23" width="13" style="68" customWidth="1"/>
    <col min="24" max="16384" width="9.140625" style="68"/>
  </cols>
  <sheetData>
    <row r="1" spans="1:28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8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8" x14ac:dyDescent="0.2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T3" s="154"/>
      <c r="U3" s="154"/>
      <c r="V3" s="154"/>
      <c r="W3" s="168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R4" s="126"/>
      <c r="S4" s="126"/>
      <c r="T4" s="151"/>
      <c r="U4" s="126"/>
      <c r="V4" s="126"/>
    </row>
    <row r="5" spans="1:28" ht="15" customHeight="1" x14ac:dyDescent="0.3">
      <c r="A5" s="1" t="s">
        <v>3</v>
      </c>
      <c r="B5" s="2"/>
      <c r="C5" s="3" t="s">
        <v>300</v>
      </c>
      <c r="D5" s="2" t="s">
        <v>4</v>
      </c>
      <c r="E5" s="1" t="s">
        <v>5</v>
      </c>
      <c r="F5" s="2"/>
      <c r="G5" s="127" t="s">
        <v>217</v>
      </c>
      <c r="H5" s="2"/>
      <c r="I5" s="69"/>
      <c r="J5" s="10"/>
      <c r="K5" s="66"/>
      <c r="L5" s="2"/>
      <c r="M5" s="262" t="s">
        <v>195</v>
      </c>
      <c r="N5" s="263"/>
      <c r="O5" s="263"/>
      <c r="P5" s="264"/>
      <c r="R5" s="155" t="s">
        <v>259</v>
      </c>
      <c r="S5" s="155"/>
      <c r="T5" s="155"/>
      <c r="U5" s="155"/>
      <c r="V5" s="155"/>
    </row>
    <row r="6" spans="1:28" ht="15.75" thickBot="1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17" t="s">
        <v>192</v>
      </c>
      <c r="N6" s="218"/>
      <c r="O6" s="218" t="s">
        <v>196</v>
      </c>
      <c r="P6" s="219"/>
      <c r="R6" s="155"/>
      <c r="S6" s="155"/>
      <c r="T6" s="155"/>
      <c r="U6" s="155"/>
      <c r="V6" s="155"/>
    </row>
    <row r="7" spans="1:28" ht="15.75" thickBot="1" x14ac:dyDescent="0.3">
      <c r="A7" s="1" t="s">
        <v>144</v>
      </c>
      <c r="B7" s="2"/>
      <c r="C7" s="3">
        <v>27</v>
      </c>
      <c r="D7" s="209" t="s">
        <v>316</v>
      </c>
      <c r="E7" s="210"/>
      <c r="F7" s="210"/>
      <c r="G7" s="210"/>
      <c r="H7" s="210"/>
      <c r="I7" s="210"/>
      <c r="J7" s="210"/>
      <c r="K7" s="210"/>
      <c r="L7" s="2"/>
      <c r="M7" s="265">
        <f>K47</f>
        <v>14.814814814814815</v>
      </c>
      <c r="N7" s="266"/>
      <c r="O7" s="267">
        <f>L47</f>
        <v>3.7037037037037037</v>
      </c>
      <c r="P7" s="268"/>
      <c r="R7" s="155"/>
      <c r="S7" s="155"/>
      <c r="T7" s="155"/>
      <c r="U7" s="155"/>
      <c r="V7" s="155"/>
      <c r="Z7" s="106"/>
      <c r="AA7" s="106"/>
      <c r="AB7" s="106"/>
    </row>
    <row r="8" spans="1:28" x14ac:dyDescent="0.25">
      <c r="A8" s="1"/>
      <c r="B8" s="2"/>
      <c r="C8" s="4"/>
      <c r="D8" s="66"/>
      <c r="E8" s="66"/>
      <c r="F8" s="66"/>
      <c r="G8" s="66"/>
      <c r="H8" s="66"/>
      <c r="I8" s="66"/>
      <c r="J8" s="66"/>
      <c r="K8" s="66"/>
      <c r="L8" s="2"/>
      <c r="M8" s="2"/>
      <c r="N8" s="2"/>
      <c r="O8" s="2"/>
      <c r="P8" s="2"/>
      <c r="R8" s="155"/>
      <c r="S8" s="155"/>
      <c r="T8" s="155"/>
      <c r="U8" s="155"/>
      <c r="V8" s="155"/>
      <c r="Z8" s="106"/>
      <c r="AA8" s="106"/>
      <c r="AB8" s="106"/>
    </row>
    <row r="9" spans="1:28" ht="16.5" thickBot="1" x14ac:dyDescent="0.3">
      <c r="A9" s="1"/>
      <c r="B9" s="2"/>
      <c r="C9" s="66"/>
      <c r="D9" s="66"/>
      <c r="E9" s="66"/>
      <c r="F9" s="66"/>
      <c r="G9" s="66"/>
      <c r="H9" s="66"/>
      <c r="I9" s="66"/>
      <c r="J9" s="66"/>
      <c r="K9" s="66"/>
      <c r="L9" s="2"/>
      <c r="M9" s="2"/>
      <c r="N9" s="2"/>
      <c r="O9" s="2"/>
      <c r="P9" s="2"/>
      <c r="R9" s="280" t="s">
        <v>260</v>
      </c>
      <c r="S9" s="280"/>
      <c r="T9" s="280"/>
      <c r="U9" s="280"/>
      <c r="V9" s="280"/>
      <c r="W9" s="156"/>
      <c r="Z9" s="106"/>
      <c r="AA9" s="107"/>
      <c r="AB9" s="106"/>
    </row>
    <row r="10" spans="1:28" x14ac:dyDescent="0.25">
      <c r="A10" s="229" t="s">
        <v>215</v>
      </c>
      <c r="B10" s="230"/>
      <c r="C10" s="230"/>
      <c r="D10" s="231"/>
      <c r="E10" s="63"/>
      <c r="F10" s="66"/>
      <c r="G10" s="220" t="s">
        <v>214</v>
      </c>
      <c r="H10" s="221"/>
      <c r="I10" s="221"/>
      <c r="J10" s="222"/>
      <c r="K10" s="60"/>
      <c r="L10" s="2"/>
      <c r="M10" s="211" t="s">
        <v>213</v>
      </c>
      <c r="N10" s="212"/>
      <c r="O10" s="212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Z10" s="106"/>
      <c r="AA10" s="106"/>
      <c r="AB10" s="106"/>
    </row>
    <row r="11" spans="1:28" x14ac:dyDescent="0.25">
      <c r="A11" s="232"/>
      <c r="B11" s="233"/>
      <c r="C11" s="233"/>
      <c r="D11" s="234"/>
      <c r="E11" s="148">
        <f>('A-EX-001'!E11+'A-EX-002'!E11+'A-EX-003'!E11+'A-EX-004'!E11+'A-EX-005'!E11+'A-EX-006'!E11+'A-EX-007'!E11+'A-EX-008'!E11+'A-EX-009'!E11+'A-EX-010'!E11+'A-EX-012'!E11+'A-EX-013'!E11+'A-EX-014'!E11+'A-EX-015'!E11+'A-EX-016'!E11+'A-EX-017'!E11+'A-EX-018'!E11+'A-EX-019'!E11+'A-EX-020'!E11+'A-EX-021'!E11+'A-EX-022'!E11+'A-EX-023'!E11+'A-EX-024'!E11+'A-EX-025'!E11+'A-EX-026'!E11+'A-EX-027'!E11+'-028'!E11+'-029'!E11+'-030'!E11+'-031'!E11+'-032'!E11+'-033'!E11+'-034'!E11+'-035'!E11+'-037'!E11+'-038'!E11+'-039'!E11+'-040'!E11+'-041'!E11+'042'!E11+'-043'!E11+'-044'!E11+'-045'!E11+'-046'!E11+'-047'!E11+'-048'!E11+'-049'!E11+'050'!E11+'-051'!E11+'-052'!E11+'-053'!E11+'-054'!E11+'-055'!E11+'-056'!E11+'-057'!E11+'-058'!E11+'-059'!E11+'-060'!E11+'-061'!E11+'-062'!E11)/C7</f>
        <v>120.92592592592592</v>
      </c>
      <c r="F11" s="66"/>
      <c r="G11" s="223"/>
      <c r="H11" s="224"/>
      <c r="I11" s="224"/>
      <c r="J11" s="225"/>
      <c r="K11" s="147">
        <f>('A-EX-001'!K11+'A-EX-002'!K11+'A-EX-003'!K11+'A-EX-004'!K11+'A-EX-005'!K11+'A-EX-006'!K11+'A-EX-007'!K11+'A-EX-008'!K11+'A-EX-009'!K11+'A-EX-010'!K11+'A-EX-011'!K11+'A-EX-012'!K11+'A-EX-013'!K11+'A-EX-014'!K11+'A-EX-015'!K11+'A-EX-016'!K11+'A-EX-017'!K11+'A-EX-018'!K11+'A-EX-019'!K11+'A-EX-020'!K11+'A-EX-021'!K11+'A-EX-022'!K11+'A-EX-023'!K11+'A-EX-024'!K11+'A-EX-025'!K11+'A-EX-026'!K11+'A-EX-027'!K11+'-028'!K11+'-029'!K11+'-030'!K11+'-031'!K11+'-032'!K11+'-033'!K11+'-034'!K11+'-035'!K11+'-036'!K11+'-037'!K11+'-038'!K11+'-039'!K11+'-040'!K11+'-041'!K11+'042'!K11+'-043'!K11+'-044'!K11+'-045'!K11+'-046'!K11+'-047'!K11+'-048'!K11+'-049'!K11+'050'!K11+'-051'!K11+'-052'!K11+'-053'!K11+'-054'!K11+'-055'!K11+'-056'!K11+'-057'!K11+'-058'!K11+'-059'!K11+'-060'!K11+'-061'!K11+'-062'!K11)/C7</f>
        <v>135.37037037037038</v>
      </c>
      <c r="L11" s="2"/>
      <c r="M11" s="213"/>
      <c r="N11" s="214"/>
      <c r="O11" s="214"/>
      <c r="P11" s="72">
        <f>E11+K11</f>
        <v>256.2962962962963</v>
      </c>
      <c r="Q11" s="159"/>
      <c r="R11" s="160" t="s">
        <v>263</v>
      </c>
      <c r="S11" s="106"/>
      <c r="T11" s="150"/>
      <c r="U11" s="152"/>
      <c r="V11" s="161"/>
      <c r="W11" s="10"/>
      <c r="Z11" s="106"/>
      <c r="AA11" s="107"/>
      <c r="AB11" s="106"/>
    </row>
    <row r="12" spans="1:28" ht="15.75" thickBot="1" x14ac:dyDescent="0.3">
      <c r="A12" s="235"/>
      <c r="B12" s="236"/>
      <c r="C12" s="236"/>
      <c r="D12" s="237"/>
      <c r="E12" s="65"/>
      <c r="F12" s="66"/>
      <c r="G12" s="226"/>
      <c r="H12" s="227"/>
      <c r="I12" s="227"/>
      <c r="J12" s="228"/>
      <c r="K12" s="62"/>
      <c r="L12" s="2"/>
      <c r="M12" s="215"/>
      <c r="N12" s="216"/>
      <c r="O12" s="216"/>
      <c r="P12" s="59"/>
      <c r="R12" s="162" t="s">
        <v>264</v>
      </c>
      <c r="S12" s="10"/>
      <c r="T12" s="10"/>
      <c r="U12" s="10"/>
      <c r="V12" s="106"/>
      <c r="W12" s="106"/>
      <c r="Z12" s="106"/>
      <c r="AA12" s="106"/>
      <c r="AB12" s="106"/>
    </row>
    <row r="13" spans="1:28" x14ac:dyDescent="0.25">
      <c r="A13" s="1"/>
      <c r="B13" s="2"/>
      <c r="C13" s="66"/>
      <c r="D13" s="11" t="s">
        <v>13</v>
      </c>
      <c r="E13" s="146">
        <f>E11*100/P11</f>
        <v>47.182080924855491</v>
      </c>
      <c r="F13" s="66"/>
      <c r="G13" s="66"/>
      <c r="H13" s="66"/>
      <c r="I13" s="66"/>
      <c r="J13" s="11" t="s">
        <v>13</v>
      </c>
      <c r="K13" s="145">
        <f>K11*100/P11</f>
        <v>52.817919075144509</v>
      </c>
      <c r="L13" s="2"/>
      <c r="M13" s="2"/>
      <c r="N13" s="2"/>
      <c r="O13" s="2"/>
      <c r="P13" s="2"/>
      <c r="R13" s="163" t="s">
        <v>265</v>
      </c>
      <c r="S13" s="106"/>
      <c r="T13" s="106"/>
      <c r="U13" s="106"/>
      <c r="V13" s="164"/>
      <c r="W13" s="106"/>
    </row>
    <row r="14" spans="1:28" ht="15.75" thickBot="1" x14ac:dyDescent="0.3">
      <c r="A14" s="1"/>
      <c r="B14" s="2"/>
      <c r="C14" s="66"/>
      <c r="D14" s="66"/>
      <c r="E14" s="12"/>
      <c r="F14" s="71"/>
      <c r="G14" s="66"/>
      <c r="H14" s="66"/>
      <c r="I14" s="66"/>
      <c r="J14" s="66"/>
      <c r="K14" s="12"/>
      <c r="L14" s="2"/>
      <c r="M14" s="2"/>
      <c r="N14" s="2"/>
      <c r="O14" s="2"/>
      <c r="P14" s="2"/>
      <c r="Q14" s="2"/>
      <c r="R14" s="165" t="s">
        <v>259</v>
      </c>
      <c r="S14" s="166"/>
      <c r="T14" s="282" t="s">
        <v>268</v>
      </c>
      <c r="U14" s="283"/>
      <c r="V14" s="284"/>
    </row>
    <row r="15" spans="1:28" ht="18" customHeight="1" x14ac:dyDescent="0.25">
      <c r="A15" s="238" t="s">
        <v>216</v>
      </c>
      <c r="B15" s="239"/>
      <c r="C15" s="13"/>
      <c r="D15" s="244" t="s">
        <v>15</v>
      </c>
      <c r="E15" s="245"/>
      <c r="F15" s="103"/>
      <c r="G15" s="238" t="s">
        <v>16</v>
      </c>
      <c r="H15" s="239"/>
      <c r="I15" s="13"/>
      <c r="J15" s="250" t="s">
        <v>178</v>
      </c>
      <c r="K15" s="251"/>
      <c r="L15" s="102"/>
      <c r="M15" s="256" t="s">
        <v>177</v>
      </c>
      <c r="N15" s="257"/>
      <c r="O15" s="13"/>
      <c r="P15" s="2"/>
      <c r="Q15" s="167"/>
      <c r="R15" s="167"/>
      <c r="S15" s="167"/>
      <c r="T15" s="167"/>
      <c r="U15" s="167"/>
      <c r="V15" s="167"/>
      <c r="W15" s="167"/>
    </row>
    <row r="16" spans="1:28" ht="18" x14ac:dyDescent="0.25">
      <c r="A16" s="240"/>
      <c r="B16" s="241"/>
      <c r="C16" s="137">
        <f>('A-EX-001'!C16+'A-EX-002'!C16+'A-EX-003'!C16+'A-EX-004'!C16+'A-EX-005'!C16+'A-EX-006'!C16+'A-EX-007'!C16+'A-EX-008'!C16+'A-EX-009'!C16+'A-EX-010'!C16+'A-EX-012'!C16+'A-EX-013'!C16+'A-EX-014'!C16+'A-EX-015'!C16+'A-EX-016'!C16+'A-EX-017'!C16+'A-EX-018'!C16+'A-EX-019'!C16+'A-EX-020'!C16+'A-EX-021'!C16+'A-EX-022'!C16+'A-EX-023'!C16+'A-EX-024'!C16+'A-EX-025'!C16+'A-EX-026'!C16+'A-EX-027'!C16+'-028'!C16+'-029'!C16+'-030'!C16+'-031'!C16+'-032'!C16+'-033'!C16+'-034'!C16+'-035'!C16+'-037'!C16+'-038'!C16+'-039'!C16+'-040'!C16+'-041'!C16+'042'!C16+'-043'!C16+'-044'!C16+'-045'!C16+'-046'!C16+'-047'!C16+'-048'!C16+'-049'!C16+'050'!C16+'-051'!C16+'-052'!C16+'-053'!C16+'-054'!C16+'-055'!C16+'-056'!C16+'-057'!C16+'-058'!C16+'-059'!C16+'-060'!C16+'-061'!C16+'-062'!C16)/C7</f>
        <v>21.148148148148149</v>
      </c>
      <c r="D16" s="246"/>
      <c r="E16" s="247"/>
      <c r="F16" s="138">
        <f>('A-EX-001'!F16+'A-EX-002'!F16+'A-EX-003'!F16+'A-EX-004'!F16+'A-EX-005'!F16+'A-EX-006'!F16+'A-EX-007'!F16+'A-EX-008'!F16+'A-EX-009'!F16+'A-EX-010'!F16+'A-EX-012'!F16+'A-EX-013'!F16+'A-EX-014'!F16+'A-EX-015'!F16+'A-EX-016'!F16+'A-EX-017'!F16+'A-EX-018'!F16+'A-EX-019'!F16+'A-EX-020'!F16+'A-EX-021'!F16+'A-EX-022'!F16+'A-EX-023'!F16+'A-EX-024'!F16+'A-EX-025'!F16+'A-EX-026'!F16+'A-EX-027'!F16+'-028'!F16+'-029'!F16+'-030'!F16+'-031'!F16+'-032'!F16+'-033'!F16+'-034'!F16+'-035'!F16+'-037'!F16+'-038'!F16+'-039'!F16+'-040'!F16+'-041'!F16+'042'!F16+'-043'!F16+'-044'!F16+'-045'!F16+'-046'!F16+'-047'!F16+'-048'!F16+'-049'!F16+'050'!F16+'-051'!F16+'-052'!F16+'-053'!F16+'-054'!F16+'-055'!F16+'-056'!F16+'-057'!F16+'-058'!F16+'-059'!F16+'-060'!F16+'-061'!F16+'-062'!F16)/C7</f>
        <v>46.74074074074074</v>
      </c>
      <c r="G16" s="240"/>
      <c r="H16" s="241"/>
      <c r="I16" s="137">
        <f>('A-EX-001'!I16+'A-EX-002'!I16+'A-EX-003'!I16+'A-EX-004'!I16+'A-EX-005'!I16+'A-EX-006'!I16+'A-EX-007'!I16+'A-EX-008'!I16+'A-EX-009'!I16+'A-EX-010'!I16+'A-EX-012'!I16+'A-EX-013'!I16+'A-EX-014'!I16+'A-EX-015'!I16+'A-EX-016'!I16+'A-EX-017'!I16+'A-EX-018'!I16+'A-EX-019'!I16+'A-EX-020'!I16+'A-EX-021'!I16+'A-EX-022'!I16+'A-EX-023'!I16+'A-EX-024'!I16+'A-EX-025'!I16+'A-EX-026'!I16+'A-EX-027'!I16+'-028'!I16+'-029'!I16+'-030'!I16+'-031'!I16+'-032'!I16+'-033'!I16+'-034'!I16+'-035'!I16+'-037'!I16+'-038'!I16+'-039'!I16+'-040'!I16+'-041'!I16+'042'!I16+'-043'!I16+'-044'!I16+'-045'!I16+'-046'!I16+'-047'!I16+'-048'!I16+'-049'!I16+'050'!I16+'-051'!I16+'-052'!I16+'-053'!I16+'-054'!I16+'-055'!I16+'-056'!I16+'-057'!I16+'-058'!I16+'-059'!I16+'-060'!I16+'-061'!I16+'-062'!I16)/C7</f>
        <v>61.592592592592595</v>
      </c>
      <c r="J16" s="252"/>
      <c r="K16" s="253"/>
      <c r="L16" s="138">
        <f>('A-EX-001'!L16+'A-EX-002'!L16+'A-EX-003'!L16+'A-EX-004'!L16+'A-EX-005'!L16+'A-EX-006'!L16+'A-EX-007'!L16+'A-EX-008'!L16+'A-EX-009'!L16+'A-EX-010'!L16+'A-EX-012'!L16+'A-EX-013'!L16+'A-EX-014'!L16+'A-EX-015'!L16+'A-EX-016'!L16+'A-EX-017'!L16+'A-EX-018'!L16+'A-EX-019'!L16+'A-EX-020'!L16+'A-EX-021'!L16+'A-EX-022'!L16+'A-EX-023'!L16+'A-EX-024'!L16+'A-EX-025'!L16+'A-EX-026'!L16+'A-EX-027'!L16+'-028'!L16+'-029'!L16+'-030'!L16+'-031'!L16+'-032'!L16+'-033'!L16+'-034'!L16+'-035'!L16+'-037'!L16+'-038'!L16+'-039'!L16+'-040'!L16+'-041'!L16+'042'!L16+'-043'!L16+'-044'!L16+'-045'!L16+'-046'!L16+'-047'!L16+'-048'!L16+'-049'!L16+'050'!L16+'-051'!L16+'-052'!L16+'-053'!L16+'-054'!L16+'-055'!L16+'-056'!L16+'-057'!L16+'-058'!L16+'-059'!L16+'-060'!L16+'-061'!L16+'-062'!L16)/C7</f>
        <v>9.6296296296296298</v>
      </c>
      <c r="M16" s="258"/>
      <c r="N16" s="259"/>
      <c r="O16" s="137">
        <f>('A-EX-001'!O16+'A-EX-002'!O16+'A-EX-003'!O16+'A-EX-004'!O16+'A-EX-005'!O16+'A-EX-006'!O16+'A-EX-007'!O16+'A-EX-008'!O16+'A-EX-009'!O16+'A-EX-010'!O16+'A-EX-012'!O16+'A-EX-013'!O16+'A-EX-014'!O16+'A-EX-015'!O16+'A-EX-016'!O16+'A-EX-017'!O16+'A-EX-018'!O16+'A-EX-019'!O16+'A-EX-020'!O16+'A-EX-021'!O16+'A-EX-022'!O16+'A-EX-023'!O16+'A-EX-024'!O16+'A-EX-025'!O16+'A-EX-026'!O16+'A-EX-027'!O16+'-028'!O16+'-029'!O16+'-030'!O16+'-031'!O16+'-032'!O16+'-033'!O16+'-034'!O16+'-035'!O16+'-037'!O16+'-038'!O16+'-039'!O16+'-040'!O16+'-041'!O16+'042'!O16+'-043'!O16+'-044'!O16+'-045'!O16+'-046'!O16+'-047'!O16+'-048'!O16+'-049'!O16+'050'!O16+'-051'!O16+'-052'!O16+'-053'!O16+'-054'!O16+'-055'!O16+'-056'!O16+'-057'!O16+'-058'!O16+'-059'!O16+'-060'!O16+'-061'!O16+'-062'!O16)/C7</f>
        <v>24.703703703703702</v>
      </c>
      <c r="P16" s="2"/>
      <c r="Q16" s="2"/>
      <c r="V16" s="105"/>
    </row>
    <row r="17" spans="1:26" ht="18.75" thickBot="1" x14ac:dyDescent="0.3">
      <c r="A17" s="242"/>
      <c r="B17" s="243"/>
      <c r="C17" s="18"/>
      <c r="D17" s="248"/>
      <c r="E17" s="249"/>
      <c r="F17" s="104"/>
      <c r="G17" s="242"/>
      <c r="H17" s="243"/>
      <c r="I17" s="18"/>
      <c r="J17" s="254"/>
      <c r="K17" s="255"/>
      <c r="L17" s="104"/>
      <c r="M17" s="260"/>
      <c r="N17" s="261"/>
      <c r="O17" s="20"/>
      <c r="P17" s="2"/>
      <c r="Q17" s="2"/>
    </row>
    <row r="18" spans="1:26" ht="15.75" thickBot="1" x14ac:dyDescent="0.3">
      <c r="A18" s="1"/>
      <c r="B18" s="2"/>
      <c r="C18" s="66"/>
      <c r="D18" s="66"/>
      <c r="E18" s="66"/>
      <c r="F18" s="66"/>
      <c r="G18" s="66"/>
      <c r="H18" s="66"/>
      <c r="I18" s="66"/>
      <c r="J18" s="66"/>
      <c r="K18" s="66"/>
      <c r="L18" s="2"/>
      <c r="M18" s="2"/>
      <c r="N18" s="2"/>
      <c r="O18" s="2"/>
      <c r="P18" s="2"/>
      <c r="Q18" s="2"/>
    </row>
    <row r="19" spans="1:26" ht="15.75" thickBot="1" x14ac:dyDescent="0.3">
      <c r="A19" s="128" t="s">
        <v>212</v>
      </c>
      <c r="B19" s="90" t="s">
        <v>188</v>
      </c>
      <c r="C19" s="80" t="s">
        <v>189</v>
      </c>
      <c r="D19" s="80" t="s">
        <v>179</v>
      </c>
      <c r="E19" s="80" t="s">
        <v>180</v>
      </c>
      <c r="F19" s="80" t="s">
        <v>181</v>
      </c>
      <c r="G19" s="80" t="s">
        <v>182</v>
      </c>
      <c r="H19" s="95" t="s">
        <v>183</v>
      </c>
      <c r="I19" s="98" t="s">
        <v>190</v>
      </c>
      <c r="J19" s="96" t="s">
        <v>187</v>
      </c>
      <c r="K19" s="99" t="s">
        <v>184</v>
      </c>
      <c r="L19" s="98" t="s">
        <v>186</v>
      </c>
      <c r="M19" s="271" t="s">
        <v>207</v>
      </c>
      <c r="N19" s="272"/>
      <c r="O19" s="81" t="s">
        <v>208</v>
      </c>
      <c r="P19" s="115" t="s">
        <v>218</v>
      </c>
      <c r="Q19" s="116" t="s">
        <v>219</v>
      </c>
      <c r="R19" s="116" t="s">
        <v>220</v>
      </c>
    </row>
    <row r="20" spans="1:26" ht="15.75" thickBot="1" x14ac:dyDescent="0.3">
      <c r="A20" s="195" t="s">
        <v>273</v>
      </c>
      <c r="B20" s="192">
        <f>'A-EX-001'!E13</f>
        <v>70.634920634920633</v>
      </c>
      <c r="C20" s="139">
        <f>'A-EX-001'!K13</f>
        <v>29.365079365079364</v>
      </c>
      <c r="D20" s="117">
        <f>'A-EX-001'!C16</f>
        <v>17</v>
      </c>
      <c r="E20" s="117">
        <f>'A-EX-001'!F16</f>
        <v>18</v>
      </c>
      <c r="F20" s="117">
        <f>'A-EX-001'!I16</f>
        <v>144</v>
      </c>
      <c r="G20" s="117">
        <f>'A-EX-001'!L16</f>
        <v>16</v>
      </c>
      <c r="H20" s="197">
        <f>'A-EX-001'!O16</f>
        <v>4</v>
      </c>
      <c r="I20" s="143" t="str">
        <f>IF(J20=1,"Graduado",IF(J20=2,"Especialista",IF(J20=3,"Mestre",IF(J20=4,"Doutor",IF(J20=5,"Pós-Doutor")))))</f>
        <v>Mestre</v>
      </c>
      <c r="J20" s="185">
        <f>'A-EX-001'!C7</f>
        <v>3</v>
      </c>
      <c r="K20" s="139" t="str">
        <f>'A-EX-001'!M7</f>
        <v>Não</v>
      </c>
      <c r="L20" s="139" t="str">
        <f>'A-EX-001'!O7</f>
        <v>Não</v>
      </c>
      <c r="M20" s="269" t="s">
        <v>199</v>
      </c>
      <c r="N20" s="269"/>
      <c r="O20" s="118" t="s">
        <v>203</v>
      </c>
      <c r="P20" s="202" t="str">
        <f>'A-EX-001'!R17</f>
        <v>CLT-H</v>
      </c>
      <c r="Q20" s="117">
        <f>'A-EX-001'!S17</f>
        <v>20</v>
      </c>
      <c r="R20" s="118" t="str">
        <f>'A-EX-001'!T17</f>
        <v>Substituto</v>
      </c>
      <c r="V20" s="149" t="s">
        <v>174</v>
      </c>
      <c r="W20" s="114" t="s">
        <v>175</v>
      </c>
      <c r="X20" s="81" t="s">
        <v>13</v>
      </c>
      <c r="Y20" s="2"/>
    </row>
    <row r="21" spans="1:26" x14ac:dyDescent="0.25">
      <c r="A21" s="195" t="s">
        <v>274</v>
      </c>
      <c r="B21" s="193">
        <f>'A-EX-002'!E13</f>
        <v>38.620689655172413</v>
      </c>
      <c r="C21" s="94">
        <f>'A-EX-002'!K13</f>
        <v>61.379310344827587</v>
      </c>
      <c r="D21" s="135">
        <f>'A-EX-002'!C16</f>
        <v>22</v>
      </c>
      <c r="E21" s="135">
        <f>'A-EX-002'!F16</f>
        <v>56</v>
      </c>
      <c r="F21" s="135">
        <f>'A-EX-002'!I16</f>
        <v>0</v>
      </c>
      <c r="G21" s="135">
        <f>'A-EX-002'!L16</f>
        <v>1</v>
      </c>
      <c r="H21" s="198">
        <f>'A-EX-002'!O16</f>
        <v>16</v>
      </c>
      <c r="I21" s="97" t="str">
        <f t="shared" ref="I21:I46" si="0">IF(J21=1,"Graduado",IF(J21=2,"Especialista",IF(J21=3,"Mestre",IF(J21=4,"Doutor",IF(J21=5,"Pós-Doutor")))))</f>
        <v>Doutor</v>
      </c>
      <c r="J21" s="184">
        <f>'A-EX-002'!C7</f>
        <v>4</v>
      </c>
      <c r="K21" s="93" t="str">
        <f>'A-EX-002'!M7</f>
        <v>Não</v>
      </c>
      <c r="L21" s="93" t="str">
        <f>'A-EX-002'!O7</f>
        <v>Não</v>
      </c>
      <c r="M21" s="270" t="s">
        <v>198</v>
      </c>
      <c r="N21" s="270"/>
      <c r="O21" s="119" t="s">
        <v>202</v>
      </c>
      <c r="P21" s="203" t="str">
        <f>'A-EX-002'!R17</f>
        <v>Estatutario</v>
      </c>
      <c r="Q21" s="134" t="str">
        <f>'A-EX-002'!S17</f>
        <v>DE</v>
      </c>
      <c r="R21" s="119" t="str">
        <f>'A-EX-002'!T17</f>
        <v>Assistente</v>
      </c>
      <c r="V21" s="75" t="s">
        <v>169</v>
      </c>
      <c r="W21" s="91">
        <v>6</v>
      </c>
      <c r="X21" s="82">
        <f>W21*100/$W$26</f>
        <v>22.222222222222221</v>
      </c>
      <c r="Y21" s="2"/>
    </row>
    <row r="22" spans="1:26" x14ac:dyDescent="0.25">
      <c r="A22" s="195" t="s">
        <v>275</v>
      </c>
      <c r="B22" s="193">
        <f>'A-EX-003'!E13</f>
        <v>47.916666666666664</v>
      </c>
      <c r="C22" s="94">
        <f>'A-EX-003'!K13</f>
        <v>52.083333333333336</v>
      </c>
      <c r="D22" s="135">
        <f>'A-EX-003'!C16</f>
        <v>25</v>
      </c>
      <c r="E22" s="135">
        <f>'A-EX-003'!F16</f>
        <v>44</v>
      </c>
      <c r="F22" s="135">
        <f>'A-EX-003'!I16</f>
        <v>0</v>
      </c>
      <c r="G22" s="135">
        <f>'A-EX-003'!L16</f>
        <v>0</v>
      </c>
      <c r="H22" s="198">
        <f>'A-EX-003'!O16</f>
        <v>13</v>
      </c>
      <c r="I22" s="97" t="str">
        <f t="shared" si="0"/>
        <v>Doutor</v>
      </c>
      <c r="J22" s="184">
        <f>'A-EX-003'!C7</f>
        <v>4</v>
      </c>
      <c r="K22" s="93" t="str">
        <f>'A-EX-003'!M7</f>
        <v>Não</v>
      </c>
      <c r="L22" s="93" t="str">
        <f>'A-EX-003'!O7</f>
        <v>Não</v>
      </c>
      <c r="M22" s="270" t="s">
        <v>204</v>
      </c>
      <c r="N22" s="270"/>
      <c r="O22" s="119" t="s">
        <v>206</v>
      </c>
      <c r="P22" s="203" t="str">
        <f>'A-EX-003'!R17</f>
        <v>Estatutario</v>
      </c>
      <c r="Q22" s="134" t="str">
        <f>'A-EX-003'!S17</f>
        <v>DE</v>
      </c>
      <c r="R22" s="119" t="str">
        <f>'A-EX-003'!T17</f>
        <v>Titular</v>
      </c>
      <c r="V22" s="79" t="s">
        <v>170</v>
      </c>
      <c r="W22" s="83">
        <v>11</v>
      </c>
      <c r="X22" s="84">
        <f>W22*100/$W$26</f>
        <v>40.74074074074074</v>
      </c>
    </row>
    <row r="23" spans="1:26" x14ac:dyDescent="0.25">
      <c r="A23" s="195" t="s">
        <v>276</v>
      </c>
      <c r="B23" s="194">
        <f>'A-EX-004'!E13</f>
        <v>52.727272727272727</v>
      </c>
      <c r="C23" s="93">
        <f>'A-EX-004'!K13</f>
        <v>47.272727272727273</v>
      </c>
      <c r="D23" s="101">
        <f>'A-EX-004'!C16</f>
        <v>21</v>
      </c>
      <c r="E23" s="101">
        <f>'A-EX-004'!F16</f>
        <v>27</v>
      </c>
      <c r="F23" s="101">
        <f>'A-EX-004'!I16</f>
        <v>204</v>
      </c>
      <c r="G23" s="101">
        <f>'A-EX-004'!L16</f>
        <v>8</v>
      </c>
      <c r="H23" s="199">
        <f>'A-EX-004'!O16</f>
        <v>8</v>
      </c>
      <c r="I23" s="97" t="str">
        <f t="shared" si="0"/>
        <v>Mestre</v>
      </c>
      <c r="J23" s="184">
        <f>'A-EX-004'!C7</f>
        <v>3</v>
      </c>
      <c r="K23" s="93" t="str">
        <f>'A-EX-004'!M7</f>
        <v>Não</v>
      </c>
      <c r="L23" s="93" t="str">
        <f>'A-EX-004'!O7</f>
        <v>Não</v>
      </c>
      <c r="M23" s="270" t="s">
        <v>204</v>
      </c>
      <c r="N23" s="270"/>
      <c r="O23" s="119" t="s">
        <v>206</v>
      </c>
      <c r="P23" s="203" t="str">
        <f>'A-EX-004'!R17</f>
        <v>CLT-H</v>
      </c>
      <c r="Q23" s="134">
        <f>'A-EX-004'!S17</f>
        <v>20</v>
      </c>
      <c r="R23" s="119" t="str">
        <f>'A-EX-004'!T17</f>
        <v>Substituto</v>
      </c>
      <c r="V23" s="76" t="s">
        <v>171</v>
      </c>
      <c r="W23" s="85">
        <v>8</v>
      </c>
      <c r="X23" s="86">
        <f>W23*100/$W$26</f>
        <v>29.62962962962963</v>
      </c>
    </row>
    <row r="24" spans="1:26" x14ac:dyDescent="0.25">
      <c r="A24" s="195" t="s">
        <v>277</v>
      </c>
      <c r="B24" s="193">
        <f>'A-EX-005'!E13</f>
        <v>86.111111111111114</v>
      </c>
      <c r="C24" s="94">
        <f>'A-EX-005'!K13</f>
        <v>13.888888888888889</v>
      </c>
      <c r="D24" s="100">
        <f>'A-EX-005'!C16</f>
        <v>17</v>
      </c>
      <c r="E24" s="100">
        <f>'A-EX-005'!F16</f>
        <v>18</v>
      </c>
      <c r="F24" s="100">
        <f>'A-EX-005'!I16</f>
        <v>66</v>
      </c>
      <c r="G24" s="100">
        <f>'A-EX-005'!L16</f>
        <v>4</v>
      </c>
      <c r="H24" s="200">
        <f>'A-EX-005'!O16</f>
        <v>2</v>
      </c>
      <c r="I24" s="97" t="str">
        <f t="shared" si="0"/>
        <v>Mestre</v>
      </c>
      <c r="J24" s="101">
        <f>'A-EX-005'!C7</f>
        <v>3</v>
      </c>
      <c r="K24" s="101" t="str">
        <f>'A-EX-005'!M7</f>
        <v>Não</v>
      </c>
      <c r="L24" s="101" t="str">
        <f>'A-EX-005'!O7</f>
        <v>Não</v>
      </c>
      <c r="M24" s="270" t="s">
        <v>200</v>
      </c>
      <c r="N24" s="270"/>
      <c r="O24" s="119" t="s">
        <v>205</v>
      </c>
      <c r="P24" s="203" t="str">
        <f>'A-EX-005'!R17</f>
        <v>CLT-H</v>
      </c>
      <c r="Q24" s="134">
        <f>'A-EX-005'!S17</f>
        <v>20</v>
      </c>
      <c r="R24" s="119" t="str">
        <f>'A-EX-005'!T17</f>
        <v>Sunstituto</v>
      </c>
      <c r="V24" s="77" t="s">
        <v>172</v>
      </c>
      <c r="W24" s="85">
        <v>0</v>
      </c>
      <c r="X24" s="86">
        <f>W24*100/$W$26</f>
        <v>0</v>
      </c>
    </row>
    <row r="25" spans="1:26" ht="15.75" thickBot="1" x14ac:dyDescent="0.3">
      <c r="A25" s="195" t="s">
        <v>278</v>
      </c>
      <c r="B25" s="193">
        <f>'A-EX-006'!E13</f>
        <v>27.777777777777779</v>
      </c>
      <c r="C25" s="94">
        <f>'A-EX-006'!K13</f>
        <v>72.222222222222229</v>
      </c>
      <c r="D25" s="100">
        <f>'A-EX-006'!C16</f>
        <v>19</v>
      </c>
      <c r="E25" s="100">
        <f>'A-EX-006'!F16</f>
        <v>27</v>
      </c>
      <c r="F25" s="100">
        <f>'A-EX-006'!I16</f>
        <v>0</v>
      </c>
      <c r="G25" s="100">
        <f>'A-EX-006'!L16</f>
        <v>9</v>
      </c>
      <c r="H25" s="200">
        <f>'A-EX-006'!O16</f>
        <v>31</v>
      </c>
      <c r="I25" s="97" t="str">
        <f t="shared" si="0"/>
        <v>Mestre</v>
      </c>
      <c r="J25" s="101">
        <f>'A-EX-006'!C7</f>
        <v>3</v>
      </c>
      <c r="K25" s="101" t="str">
        <f>'A-EX-006'!M7</f>
        <v>Não</v>
      </c>
      <c r="L25" s="101" t="str">
        <f>'A-EX-006'!O7</f>
        <v>Não</v>
      </c>
      <c r="M25" s="270" t="s">
        <v>198</v>
      </c>
      <c r="N25" s="270"/>
      <c r="O25" s="119" t="s">
        <v>202</v>
      </c>
      <c r="P25" s="203" t="str">
        <f>'A-EX-006'!R17</f>
        <v>Estatutario</v>
      </c>
      <c r="Q25" s="134" t="str">
        <f>'A-EX-006'!S17</f>
        <v>DE</v>
      </c>
      <c r="R25" s="119" t="str">
        <f>'A-EX-006'!T17</f>
        <v>Adjunto</v>
      </c>
      <c r="V25" s="78" t="s">
        <v>173</v>
      </c>
      <c r="W25" s="87">
        <v>2</v>
      </c>
      <c r="X25" s="88">
        <f>W25*100/$W$26</f>
        <v>7.4074074074074074</v>
      </c>
    </row>
    <row r="26" spans="1:26" ht="15.75" thickBot="1" x14ac:dyDescent="0.3">
      <c r="A26" s="195" t="s">
        <v>279</v>
      </c>
      <c r="B26" s="193">
        <f>'A-EX-007'!E13</f>
        <v>13.888888888888889</v>
      </c>
      <c r="C26" s="206">
        <f>'A-EX-007'!K13</f>
        <v>86.111111111111114</v>
      </c>
      <c r="D26" s="100">
        <f>'A-EX-007'!C16</f>
        <v>20</v>
      </c>
      <c r="E26" s="100">
        <f>'A-EX-007'!F16</f>
        <v>27</v>
      </c>
      <c r="F26" s="100">
        <f>'A-EX-007'!I16</f>
        <v>0</v>
      </c>
      <c r="G26" s="100">
        <f>'A-EX-007'!L16</f>
        <v>0</v>
      </c>
      <c r="H26" s="200">
        <f>'A-EX-007'!O16</f>
        <v>25</v>
      </c>
      <c r="I26" s="97" t="str">
        <f t="shared" si="0"/>
        <v>Mestre</v>
      </c>
      <c r="J26" s="101">
        <f>'A-EX-007'!C7</f>
        <v>3</v>
      </c>
      <c r="K26" s="101" t="str">
        <f>'A-EX-007'!M7</f>
        <v>Não</v>
      </c>
      <c r="L26" s="101" t="str">
        <f>'A-EX-007'!O7</f>
        <v>Não</v>
      </c>
      <c r="M26" s="270" t="s">
        <v>197</v>
      </c>
      <c r="N26" s="270"/>
      <c r="O26" s="119" t="s">
        <v>201</v>
      </c>
      <c r="P26" s="203" t="str">
        <f>'A-EX-007'!R17</f>
        <v>Estatutario</v>
      </c>
      <c r="Q26" s="134" t="str">
        <f>'A-EX-007'!S17</f>
        <v>DE</v>
      </c>
      <c r="R26" s="119" t="str">
        <f>'A-EX-007'!T17</f>
        <v>Adjunto</v>
      </c>
      <c r="W26" s="89">
        <f>SUM(W21:W25)</f>
        <v>27</v>
      </c>
    </row>
    <row r="27" spans="1:26" ht="15.75" thickBot="1" x14ac:dyDescent="0.3">
      <c r="A27" s="195" t="s">
        <v>280</v>
      </c>
      <c r="B27" s="193">
        <f>'A-EX-008'!E13</f>
        <v>17.052023121387283</v>
      </c>
      <c r="C27" s="94">
        <f>'A-EX-008'!K13</f>
        <v>82.947976878612721</v>
      </c>
      <c r="D27" s="100">
        <f>'A-EX-008'!C16</f>
        <v>27</v>
      </c>
      <c r="E27" s="100">
        <f>'A-EX-008'!F16</f>
        <v>64</v>
      </c>
      <c r="F27" s="100">
        <f>'A-EX-008'!I16</f>
        <v>40</v>
      </c>
      <c r="G27" s="100">
        <f>'A-EX-008'!L16</f>
        <v>5</v>
      </c>
      <c r="H27" s="200">
        <f>'A-EX-008'!O16</f>
        <v>74</v>
      </c>
      <c r="I27" s="97" t="str">
        <f t="shared" si="0"/>
        <v>Doutor</v>
      </c>
      <c r="J27" s="101">
        <f>'A-EX-008'!C7</f>
        <v>4</v>
      </c>
      <c r="K27" s="101" t="str">
        <f>'A-EX-008'!M7</f>
        <v>Sim</v>
      </c>
      <c r="L27" s="101" t="str">
        <f>'A-EX-008'!O7</f>
        <v>Não</v>
      </c>
      <c r="M27" s="270" t="s">
        <v>197</v>
      </c>
      <c r="N27" s="270"/>
      <c r="O27" s="119" t="s">
        <v>201</v>
      </c>
      <c r="P27" s="203" t="str">
        <f>'A-EX-008'!R17</f>
        <v>Estatutario</v>
      </c>
      <c r="Q27" s="134" t="str">
        <f>'A-EX-008'!S17</f>
        <v>DE</v>
      </c>
      <c r="R27" s="119" t="str">
        <f>'A-EX-008'!T17</f>
        <v>Adjunto</v>
      </c>
    </row>
    <row r="28" spans="1:26" ht="15.75" thickBot="1" x14ac:dyDescent="0.3">
      <c r="A28" s="195" t="s">
        <v>281</v>
      </c>
      <c r="B28" s="193">
        <f>'A-EX-009'!E13</f>
        <v>17.266187050359711</v>
      </c>
      <c r="C28" s="94">
        <f>'A-EX-009'!K13</f>
        <v>82.733812949640281</v>
      </c>
      <c r="D28" s="100">
        <f>'A-EX-009'!C16</f>
        <v>29</v>
      </c>
      <c r="E28" s="100">
        <f>'A-EX-009'!F16</f>
        <v>44</v>
      </c>
      <c r="F28" s="100">
        <f>'A-EX-009'!I16</f>
        <v>0</v>
      </c>
      <c r="G28" s="100">
        <f>'A-EX-009'!L16</f>
        <v>1</v>
      </c>
      <c r="H28" s="200">
        <f>'A-EX-009'!O16</f>
        <v>41</v>
      </c>
      <c r="I28" s="97" t="str">
        <f t="shared" si="0"/>
        <v>Doutor</v>
      </c>
      <c r="J28" s="101">
        <f>'A-EX-009'!C7</f>
        <v>4</v>
      </c>
      <c r="K28" s="101" t="str">
        <f>'A-EX-009'!M7</f>
        <v>Não</v>
      </c>
      <c r="L28" s="101" t="str">
        <f>'A-EX-009'!O7</f>
        <v>Não</v>
      </c>
      <c r="M28" s="270" t="s">
        <v>197</v>
      </c>
      <c r="N28" s="270"/>
      <c r="O28" s="119" t="s">
        <v>201</v>
      </c>
      <c r="P28" s="203" t="str">
        <f>'A-EX-009'!R17</f>
        <v>Estatutario</v>
      </c>
      <c r="Q28" s="134" t="str">
        <f>'A-EX-009'!S17</f>
        <v>DE</v>
      </c>
      <c r="R28" s="119" t="str">
        <f>'A-EX-009'!T17</f>
        <v>Adjunto</v>
      </c>
      <c r="U28" s="271" t="s">
        <v>207</v>
      </c>
      <c r="V28" s="285"/>
      <c r="W28" s="96" t="s">
        <v>175</v>
      </c>
      <c r="X28" s="110" t="s">
        <v>13</v>
      </c>
      <c r="Y28" s="108" t="s">
        <v>209</v>
      </c>
      <c r="Z28" s="110"/>
    </row>
    <row r="29" spans="1:26" ht="15" customHeight="1" x14ac:dyDescent="0.25">
      <c r="A29" s="195" t="s">
        <v>282</v>
      </c>
      <c r="B29" s="193">
        <f>'A-EX-010'!E13</f>
        <v>28.125</v>
      </c>
      <c r="C29" s="94">
        <f>'A-EX-010'!K13</f>
        <v>71.875</v>
      </c>
      <c r="D29" s="100">
        <f>'A-EX-010'!C16</f>
        <v>18</v>
      </c>
      <c r="E29" s="100">
        <f>'A-EX-010'!F16</f>
        <v>0</v>
      </c>
      <c r="F29" s="100">
        <f>'A-EX-010'!I16</f>
        <v>0</v>
      </c>
      <c r="G29" s="100">
        <f>'A-EX-010'!L16</f>
        <v>1</v>
      </c>
      <c r="H29" s="200">
        <f>'A-EX-010'!O16</f>
        <v>5</v>
      </c>
      <c r="I29" s="97" t="str">
        <f t="shared" si="0"/>
        <v>Mestre</v>
      </c>
      <c r="J29" s="101">
        <f>'A-EX-010'!C7</f>
        <v>3</v>
      </c>
      <c r="K29" s="101" t="str">
        <f>'A-EX-010'!M7</f>
        <v>Não</v>
      </c>
      <c r="L29" s="101" t="str">
        <f>'A-EX-010'!O7</f>
        <v>Não</v>
      </c>
      <c r="M29" s="270" t="s">
        <v>198</v>
      </c>
      <c r="N29" s="270"/>
      <c r="O29" s="119" t="s">
        <v>202</v>
      </c>
      <c r="P29" s="203" t="str">
        <f>'A-EX-010'!R17</f>
        <v>CLT-H</v>
      </c>
      <c r="Q29" s="134">
        <f>'A-EX-010'!S17</f>
        <v>20</v>
      </c>
      <c r="R29" s="119" t="str">
        <f>'A-EX-010'!T17</f>
        <v>Substituto</v>
      </c>
      <c r="U29" s="83" t="s">
        <v>201</v>
      </c>
      <c r="V29" s="171" t="s">
        <v>197</v>
      </c>
      <c r="W29" s="177">
        <v>5</v>
      </c>
      <c r="X29" s="174">
        <f>W29*100/$W$34</f>
        <v>18.518518518518519</v>
      </c>
      <c r="Y29" s="286">
        <f>SUM(W29:W30)</f>
        <v>11</v>
      </c>
      <c r="Z29" s="276" t="s">
        <v>210</v>
      </c>
    </row>
    <row r="30" spans="1:26" ht="15.75" thickBot="1" x14ac:dyDescent="0.3">
      <c r="A30" s="195" t="s">
        <v>283</v>
      </c>
      <c r="B30" s="193">
        <f>'A-EX-011'!E13</f>
        <v>33.444816053511708</v>
      </c>
      <c r="C30" s="94">
        <f>'A-EX-011'!K13</f>
        <v>66.555183946488299</v>
      </c>
      <c r="D30" s="100">
        <f>'A-EX-011'!C16</f>
        <v>24</v>
      </c>
      <c r="E30" s="100">
        <f>'A-EX-011'!F16</f>
        <v>68</v>
      </c>
      <c r="F30" s="100">
        <f>'A-EX-011'!I16</f>
        <v>92</v>
      </c>
      <c r="G30" s="100">
        <f>'A-EX-011'!L16</f>
        <v>17</v>
      </c>
      <c r="H30" s="200">
        <f>'A-EX-011'!O16</f>
        <v>61</v>
      </c>
      <c r="I30" s="97" t="str">
        <f t="shared" si="0"/>
        <v>Doutor</v>
      </c>
      <c r="J30" s="101">
        <f>'A-EX-011'!C7</f>
        <v>4</v>
      </c>
      <c r="K30" s="101" t="str">
        <f>'A-EX-011'!M7</f>
        <v>Não</v>
      </c>
      <c r="L30" s="101" t="str">
        <f>'A-EX-011'!O7</f>
        <v>Não</v>
      </c>
      <c r="M30" s="270" t="s">
        <v>204</v>
      </c>
      <c r="N30" s="270"/>
      <c r="O30" s="119" t="s">
        <v>206</v>
      </c>
      <c r="P30" s="203" t="str">
        <f>'A-EX-011'!R17</f>
        <v>Estatutario</v>
      </c>
      <c r="Q30" s="134">
        <f>'A-EX-011'!S17</f>
        <v>40</v>
      </c>
      <c r="R30" s="119" t="str">
        <f>'A-EX-011'!T17</f>
        <v>Adjunto</v>
      </c>
      <c r="U30" s="85" t="s">
        <v>202</v>
      </c>
      <c r="V30" s="172" t="s">
        <v>198</v>
      </c>
      <c r="W30" s="178">
        <v>6</v>
      </c>
      <c r="X30" s="174">
        <f t="shared" ref="X30:X33" si="1">W30*100/$W$34</f>
        <v>22.222222222222221</v>
      </c>
      <c r="Y30" s="287"/>
      <c r="Z30" s="277"/>
    </row>
    <row r="31" spans="1:26" ht="15.75" thickBot="1" x14ac:dyDescent="0.3">
      <c r="A31" s="195" t="s">
        <v>284</v>
      </c>
      <c r="B31" s="193">
        <f>'A-EX-012'!E13</f>
        <v>54.852320675105489</v>
      </c>
      <c r="C31" s="94">
        <f>'A-EX-012'!K13</f>
        <v>45.147679324894511</v>
      </c>
      <c r="D31" s="100">
        <f>'A-EX-012'!C16</f>
        <v>25</v>
      </c>
      <c r="E31" s="100">
        <f>'A-EX-012'!F16</f>
        <v>85</v>
      </c>
      <c r="F31" s="100">
        <f>'A-EX-012'!I16</f>
        <v>0</v>
      </c>
      <c r="G31" s="100">
        <f>'A-EX-012'!L16</f>
        <v>36</v>
      </c>
      <c r="H31" s="200">
        <f>'A-EX-012'!O16</f>
        <v>25</v>
      </c>
      <c r="I31" s="97" t="str">
        <f t="shared" si="0"/>
        <v>Pós-Doutor</v>
      </c>
      <c r="J31" s="101">
        <f>'A-EX-012'!C7</f>
        <v>5</v>
      </c>
      <c r="K31" s="101" t="str">
        <f>'A-EX-012'!M7</f>
        <v>Não</v>
      </c>
      <c r="L31" s="101" t="str">
        <f>'A-EX-012'!O7</f>
        <v>Não</v>
      </c>
      <c r="M31" s="270" t="s">
        <v>204</v>
      </c>
      <c r="N31" s="270"/>
      <c r="O31" s="119" t="s">
        <v>206</v>
      </c>
      <c r="P31" s="203" t="str">
        <f>'A-EX-012'!R17</f>
        <v>Estatutario</v>
      </c>
      <c r="Q31" s="134" t="str">
        <f>'A-EX-012'!S17</f>
        <v>DE</v>
      </c>
      <c r="R31" s="119" t="str">
        <f>'A-EX-012'!T17</f>
        <v>Adjunto</v>
      </c>
      <c r="U31" s="85" t="s">
        <v>206</v>
      </c>
      <c r="V31" s="172" t="s">
        <v>204</v>
      </c>
      <c r="W31" s="178">
        <v>10</v>
      </c>
      <c r="X31" s="174">
        <f t="shared" si="1"/>
        <v>37.037037037037038</v>
      </c>
    </row>
    <row r="32" spans="1:26" ht="15" customHeight="1" x14ac:dyDescent="0.25">
      <c r="A32" s="195" t="s">
        <v>285</v>
      </c>
      <c r="B32" s="193">
        <f>'A-EX-013'!E13</f>
        <v>44.720496894409941</v>
      </c>
      <c r="C32" s="94">
        <f>'A-EX-013'!K13</f>
        <v>55.279503105590059</v>
      </c>
      <c r="D32" s="100">
        <f>'A-EX-013'!C16</f>
        <v>30</v>
      </c>
      <c r="E32" s="100">
        <f>'A-EX-013'!F16</f>
        <v>120</v>
      </c>
      <c r="F32" s="100">
        <f>'A-EX-013'!I16</f>
        <v>60</v>
      </c>
      <c r="G32" s="100">
        <f>'A-EX-013'!L16</f>
        <v>26</v>
      </c>
      <c r="H32" s="200">
        <f>'A-EX-013'!O16</f>
        <v>20</v>
      </c>
      <c r="I32" s="97" t="str">
        <f t="shared" si="0"/>
        <v>Pós-Doutor</v>
      </c>
      <c r="J32" s="101">
        <f>'A-EX-013'!C7</f>
        <v>5</v>
      </c>
      <c r="K32" s="101" t="str">
        <f>'A-EX-013'!M7</f>
        <v>Não</v>
      </c>
      <c r="L32" s="101" t="str">
        <f>'A-EX-013'!O7</f>
        <v>Não</v>
      </c>
      <c r="M32" s="270" t="s">
        <v>204</v>
      </c>
      <c r="N32" s="270"/>
      <c r="O32" s="119" t="s">
        <v>206</v>
      </c>
      <c r="P32" s="203" t="str">
        <f>'A-EX-013'!R17</f>
        <v>Estatutario</v>
      </c>
      <c r="Q32" s="134" t="str">
        <f>'A-EX-013'!S17</f>
        <v>DE</v>
      </c>
      <c r="R32" s="119" t="str">
        <f>'A-EX-013'!T17</f>
        <v>Adjunto</v>
      </c>
      <c r="U32" s="85" t="s">
        <v>203</v>
      </c>
      <c r="V32" s="172" t="s">
        <v>199</v>
      </c>
      <c r="W32" s="178">
        <v>4</v>
      </c>
      <c r="X32" s="174">
        <f t="shared" si="1"/>
        <v>14.814814814814815</v>
      </c>
      <c r="Y32" s="274">
        <f>SUM(X32:X33)</f>
        <v>22.222222222222221</v>
      </c>
      <c r="Z32" s="278" t="s">
        <v>211</v>
      </c>
    </row>
    <row r="33" spans="1:26" ht="15.75" thickBot="1" x14ac:dyDescent="0.3">
      <c r="A33" s="195" t="s">
        <v>286</v>
      </c>
      <c r="B33" s="193">
        <f>'A-EX-014'!E13</f>
        <v>20.125786163522012</v>
      </c>
      <c r="C33" s="94">
        <f>'A-EX-014'!K13</f>
        <v>79.874213836477992</v>
      </c>
      <c r="D33" s="100">
        <f>'A-EX-014'!C16</f>
        <v>22</v>
      </c>
      <c r="E33" s="100">
        <f>'A-EX-014'!F16</f>
        <v>56</v>
      </c>
      <c r="F33" s="100">
        <f>'A-EX-014'!I16</f>
        <v>0</v>
      </c>
      <c r="G33" s="100">
        <f>'A-EX-014'!L16</f>
        <v>0</v>
      </c>
      <c r="H33" s="200">
        <f>'A-EX-014'!O16</f>
        <v>57</v>
      </c>
      <c r="I33" s="97" t="str">
        <f t="shared" si="0"/>
        <v>Doutor</v>
      </c>
      <c r="J33" s="101">
        <f>'A-EX-014'!C7</f>
        <v>4</v>
      </c>
      <c r="K33" s="101" t="str">
        <f>'A-EX-014'!M7</f>
        <v>Não</v>
      </c>
      <c r="L33" s="101" t="str">
        <f>'A-EX-014'!O7</f>
        <v>Não</v>
      </c>
      <c r="M33" s="270" t="s">
        <v>198</v>
      </c>
      <c r="N33" s="270"/>
      <c r="O33" s="119" t="s">
        <v>202</v>
      </c>
      <c r="P33" s="203" t="str">
        <f>'A-EX-014'!R17</f>
        <v>Estatutario</v>
      </c>
      <c r="Q33" s="134">
        <f>'A-EX-014'!S17</f>
        <v>40</v>
      </c>
      <c r="R33" s="119" t="str">
        <f>'A-EX-014'!T17</f>
        <v>Assistente</v>
      </c>
      <c r="U33" s="87" t="s">
        <v>205</v>
      </c>
      <c r="V33" s="173" t="s">
        <v>200</v>
      </c>
      <c r="W33" s="179">
        <v>2</v>
      </c>
      <c r="X33" s="125">
        <f t="shared" si="1"/>
        <v>7.4074074074074074</v>
      </c>
      <c r="Y33" s="275"/>
      <c r="Z33" s="279"/>
    </row>
    <row r="34" spans="1:26" ht="15.75" thickBot="1" x14ac:dyDescent="0.3">
      <c r="A34" s="195" t="s">
        <v>287</v>
      </c>
      <c r="B34" s="193">
        <f>'A-EX-015'!E13</f>
        <v>39.906103286384976</v>
      </c>
      <c r="C34" s="94">
        <f>'A-EX-015'!K13</f>
        <v>60.093896713615024</v>
      </c>
      <c r="D34" s="100">
        <f>'A-EX-015'!C16</f>
        <v>27</v>
      </c>
      <c r="E34" s="100">
        <f>'A-EX-015'!F16</f>
        <v>76</v>
      </c>
      <c r="F34" s="100">
        <f>'A-EX-015'!I16</f>
        <v>256</v>
      </c>
      <c r="G34" s="100">
        <f>'A-EX-015'!L16</f>
        <v>4</v>
      </c>
      <c r="H34" s="200">
        <f>'A-EX-015'!O16</f>
        <v>34</v>
      </c>
      <c r="I34" s="97" t="str">
        <f t="shared" si="0"/>
        <v>Doutor</v>
      </c>
      <c r="J34" s="101">
        <f>'A-EX-015'!C7</f>
        <v>4</v>
      </c>
      <c r="K34" s="101" t="str">
        <f>'A-EX-015'!M7</f>
        <v>Sim</v>
      </c>
      <c r="L34" s="101" t="str">
        <f>'A-EX-015'!O7</f>
        <v>Não</v>
      </c>
      <c r="M34" s="270" t="s">
        <v>198</v>
      </c>
      <c r="N34" s="270"/>
      <c r="O34" s="119" t="s">
        <v>202</v>
      </c>
      <c r="P34" s="203" t="str">
        <f>'A-EX-015'!R17</f>
        <v>Estatutario</v>
      </c>
      <c r="Q34" s="134" t="str">
        <f>'A-EX-015'!S17</f>
        <v>DE</v>
      </c>
      <c r="R34" s="119" t="str">
        <f>'A-EX-015'!T17</f>
        <v>Adjunto</v>
      </c>
      <c r="W34" s="89">
        <f>SUM(W29:W33)</f>
        <v>27</v>
      </c>
    </row>
    <row r="35" spans="1:26" x14ac:dyDescent="0.25">
      <c r="A35" s="195" t="s">
        <v>288</v>
      </c>
      <c r="B35" s="193">
        <f>'A-EX-016'!E13</f>
        <v>0</v>
      </c>
      <c r="C35" s="94">
        <f>'A-EX-016'!K13</f>
        <v>100</v>
      </c>
      <c r="D35" s="100">
        <f>'A-EX-016'!C16</f>
        <v>0</v>
      </c>
      <c r="E35" s="100">
        <f>'A-EX-016'!F16</f>
        <v>18</v>
      </c>
      <c r="F35" s="100">
        <f>'A-EX-016'!I16</f>
        <v>0</v>
      </c>
      <c r="G35" s="100">
        <f>'A-EX-016'!L16</f>
        <v>0</v>
      </c>
      <c r="H35" s="200">
        <f>'A-EX-016'!O16</f>
        <v>31</v>
      </c>
      <c r="I35" s="97" t="str">
        <f t="shared" si="0"/>
        <v>Mestre</v>
      </c>
      <c r="J35" s="101">
        <f>'A-EX-016'!C7</f>
        <v>3</v>
      </c>
      <c r="K35" s="101" t="str">
        <f>'A-EX-016'!M7</f>
        <v>Não</v>
      </c>
      <c r="L35" s="101" t="str">
        <f>'A-EX-016'!O7</f>
        <v>Não</v>
      </c>
      <c r="M35" s="270" t="s">
        <v>197</v>
      </c>
      <c r="N35" s="270"/>
      <c r="O35" s="119" t="s">
        <v>201</v>
      </c>
      <c r="P35" s="203" t="str">
        <f>'A-EX-016'!R17</f>
        <v>Estatutario</v>
      </c>
      <c r="Q35" s="134">
        <f>'A-EX-016'!S17</f>
        <v>40</v>
      </c>
      <c r="R35" s="119" t="str">
        <f>'A-EX-016'!T17</f>
        <v>Adjunto</v>
      </c>
    </row>
    <row r="36" spans="1:26" ht="15.75" thickBot="1" x14ac:dyDescent="0.3">
      <c r="A36" s="195" t="s">
        <v>289</v>
      </c>
      <c r="B36" s="205">
        <f>'A-EX-017'!E13</f>
        <v>87.5</v>
      </c>
      <c r="C36" s="94">
        <f>'A-EX-017'!K13</f>
        <v>12.5</v>
      </c>
      <c r="D36" s="100">
        <f>'A-EX-017'!C16</f>
        <v>21</v>
      </c>
      <c r="E36" s="100">
        <f>'A-EX-017'!F16</f>
        <v>44</v>
      </c>
      <c r="F36" s="100">
        <f>'A-EX-017'!I16</f>
        <v>0</v>
      </c>
      <c r="G36" s="100">
        <f>'A-EX-017'!L16</f>
        <v>0</v>
      </c>
      <c r="H36" s="200">
        <f>'A-EX-017'!O16</f>
        <v>2</v>
      </c>
      <c r="I36" s="97" t="str">
        <f t="shared" si="0"/>
        <v>Doutor</v>
      </c>
      <c r="J36" s="101">
        <f>'A-EX-017'!C7</f>
        <v>4</v>
      </c>
      <c r="K36" s="101" t="str">
        <f>'A-EX-017'!M7</f>
        <v>Não</v>
      </c>
      <c r="L36" s="101" t="str">
        <f>'A-EX-017'!O7</f>
        <v>Não</v>
      </c>
      <c r="M36" s="270" t="s">
        <v>200</v>
      </c>
      <c r="N36" s="270"/>
      <c r="O36" s="119" t="s">
        <v>205</v>
      </c>
      <c r="P36" s="203" t="str">
        <f>'A-EX-017'!R17</f>
        <v>Estatutario</v>
      </c>
      <c r="Q36" s="134" t="str">
        <f>'A-EX-017'!S17</f>
        <v>DE</v>
      </c>
      <c r="R36" s="119" t="str">
        <f>'A-EX-017'!T17</f>
        <v>Adjunto</v>
      </c>
    </row>
    <row r="37" spans="1:26" ht="15.75" thickBot="1" x14ac:dyDescent="0.3">
      <c r="A37" s="195" t="s">
        <v>290</v>
      </c>
      <c r="B37" s="193">
        <f>'A-EX-018'!E13</f>
        <v>44.225352112676056</v>
      </c>
      <c r="C37" s="94">
        <f>'A-EX-018'!K13</f>
        <v>55.774647887323944</v>
      </c>
      <c r="D37" s="100">
        <f>'A-EX-018'!C16</f>
        <v>23</v>
      </c>
      <c r="E37" s="100">
        <f>'A-EX-018'!F16</f>
        <v>85</v>
      </c>
      <c r="F37" s="100">
        <f>'A-EX-018'!I16</f>
        <v>180</v>
      </c>
      <c r="G37" s="100">
        <f>'A-EX-018'!L16</f>
        <v>13</v>
      </c>
      <c r="H37" s="200">
        <f>'A-EX-018'!O16</f>
        <v>13</v>
      </c>
      <c r="I37" s="97" t="str">
        <f t="shared" si="0"/>
        <v>Pós-Doutor</v>
      </c>
      <c r="J37" s="101">
        <f>'A-EX-018'!C7</f>
        <v>5</v>
      </c>
      <c r="K37" s="101" t="str">
        <f>'A-EX-018'!M7</f>
        <v>Não</v>
      </c>
      <c r="L37" s="101" t="str">
        <f>'A-EX-018'!O7</f>
        <v>Não</v>
      </c>
      <c r="M37" s="270" t="s">
        <v>204</v>
      </c>
      <c r="N37" s="270"/>
      <c r="O37" s="119" t="s">
        <v>206</v>
      </c>
      <c r="P37" s="203" t="str">
        <f>'A-EX-018'!R17</f>
        <v>Estatutario</v>
      </c>
      <c r="Q37" s="134" t="str">
        <f>'A-EX-018'!S17</f>
        <v>DE</v>
      </c>
      <c r="R37" s="119" t="str">
        <f>'A-EX-018'!T17</f>
        <v>Adjunto</v>
      </c>
      <c r="V37" s="149" t="s">
        <v>218</v>
      </c>
      <c r="W37" s="109" t="s">
        <v>175</v>
      </c>
      <c r="X37" s="96" t="s">
        <v>13</v>
      </c>
    </row>
    <row r="38" spans="1:26" x14ac:dyDescent="0.25">
      <c r="A38" s="195" t="s">
        <v>291</v>
      </c>
      <c r="B38" s="193">
        <f>'A-EX-019'!E13</f>
        <v>62.865947611710325</v>
      </c>
      <c r="C38" s="94">
        <f>'A-EX-019'!K13</f>
        <v>37.134052388289675</v>
      </c>
      <c r="D38" s="100">
        <f>'A-EX-019'!C16</f>
        <v>25</v>
      </c>
      <c r="E38" s="100">
        <f>'A-EX-019'!F16</f>
        <v>85</v>
      </c>
      <c r="F38" s="100">
        <f>'A-EX-019'!I16</f>
        <v>0</v>
      </c>
      <c r="G38" s="100">
        <f>'A-EX-019'!L16</f>
        <v>38</v>
      </c>
      <c r="H38" s="200">
        <f>'A-EX-019'!O16</f>
        <v>22</v>
      </c>
      <c r="I38" s="97" t="str">
        <f t="shared" si="0"/>
        <v>Pós-Doutor</v>
      </c>
      <c r="J38" s="101">
        <f>'A-EX-019'!C7</f>
        <v>5</v>
      </c>
      <c r="K38" s="101" t="str">
        <f>'A-EX-019'!M7</f>
        <v>Não</v>
      </c>
      <c r="L38" s="101" t="str">
        <f>'A-EX-019'!O7</f>
        <v>Não</v>
      </c>
      <c r="M38" s="270" t="s">
        <v>199</v>
      </c>
      <c r="N38" s="270"/>
      <c r="O38" s="119" t="s">
        <v>203</v>
      </c>
      <c r="P38" s="203" t="str">
        <f>'A-EX-019'!R17</f>
        <v>Estatutario</v>
      </c>
      <c r="Q38" s="134" t="str">
        <f>'A-EX-019'!S17</f>
        <v>DE</v>
      </c>
      <c r="R38" s="119" t="str">
        <f>'A-EX-019'!T17</f>
        <v>Adjunto</v>
      </c>
      <c r="V38" s="120" t="s">
        <v>222</v>
      </c>
      <c r="W38" s="118">
        <v>0</v>
      </c>
      <c r="X38" s="121">
        <f>W38*100/$W$43</f>
        <v>0</v>
      </c>
    </row>
    <row r="39" spans="1:26" x14ac:dyDescent="0.25">
      <c r="A39" s="195" t="s">
        <v>292</v>
      </c>
      <c r="B39" s="193">
        <f>'A-EX-020'!E13</f>
        <v>16.216216216216218</v>
      </c>
      <c r="C39" s="94">
        <f>'A-EX-020'!K13</f>
        <v>83.78378378378379</v>
      </c>
      <c r="D39" s="100">
        <f>'A-EX-020'!C16</f>
        <v>19</v>
      </c>
      <c r="E39" s="100">
        <f>'A-EX-020'!F16</f>
        <v>4</v>
      </c>
      <c r="F39" s="100">
        <f>'A-EX-020'!I16</f>
        <v>0</v>
      </c>
      <c r="G39" s="100">
        <f>'A-EX-020'!L16</f>
        <v>6</v>
      </c>
      <c r="H39" s="200">
        <f>'A-EX-020'!O16</f>
        <v>31</v>
      </c>
      <c r="I39" s="97" t="str">
        <f t="shared" si="0"/>
        <v>Graduado</v>
      </c>
      <c r="J39" s="101">
        <f>'A-EX-020'!C7</f>
        <v>1</v>
      </c>
      <c r="K39" s="101" t="str">
        <f>'A-EX-020'!M7</f>
        <v>Não</v>
      </c>
      <c r="L39" s="101" t="str">
        <f>'A-EX-020'!O7</f>
        <v>Não</v>
      </c>
      <c r="M39" s="270" t="s">
        <v>197</v>
      </c>
      <c r="N39" s="270"/>
      <c r="O39" s="119" t="s">
        <v>201</v>
      </c>
      <c r="P39" s="203" t="str">
        <f>'A-EX-020'!R17</f>
        <v>Estatutario</v>
      </c>
      <c r="Q39" s="134" t="str">
        <f>'A-EX-020'!S17</f>
        <v>DE</v>
      </c>
      <c r="R39" s="119" t="str">
        <f>'A-EX-020'!T17</f>
        <v>Adjunto</v>
      </c>
      <c r="V39" s="76" t="s">
        <v>224</v>
      </c>
      <c r="W39" s="140">
        <v>0</v>
      </c>
      <c r="X39" s="121">
        <f>W39*100/$W$43</f>
        <v>0</v>
      </c>
    </row>
    <row r="40" spans="1:26" x14ac:dyDescent="0.25">
      <c r="A40" s="195" t="s">
        <v>293</v>
      </c>
      <c r="B40" s="193">
        <f>'A-EX-021'!E13</f>
        <v>57.164634146341463</v>
      </c>
      <c r="C40" s="94">
        <f>'A-EX-021'!K13</f>
        <v>42.835365853658537</v>
      </c>
      <c r="D40" s="100">
        <f>'A-EX-021'!C16</f>
        <v>23</v>
      </c>
      <c r="E40" s="100">
        <f>'A-EX-021'!F16</f>
        <v>100</v>
      </c>
      <c r="F40" s="100">
        <f>'A-EX-021'!I16</f>
        <v>5</v>
      </c>
      <c r="G40" s="100">
        <f>'A-EX-021'!L16</f>
        <v>14</v>
      </c>
      <c r="H40" s="200">
        <f>'A-EX-021'!O16</f>
        <v>43</v>
      </c>
      <c r="I40" s="97" t="str">
        <f t="shared" si="0"/>
        <v>Pós-Doutor</v>
      </c>
      <c r="J40" s="101">
        <f>'A-EX-021'!C7</f>
        <v>5</v>
      </c>
      <c r="K40" s="101" t="str">
        <f>'A-EX-021'!M7</f>
        <v>Não</v>
      </c>
      <c r="L40" s="101" t="str">
        <f>'A-EX-021'!O7</f>
        <v>Sim</v>
      </c>
      <c r="M40" s="270" t="s">
        <v>204</v>
      </c>
      <c r="N40" s="270"/>
      <c r="O40" s="119" t="s">
        <v>206</v>
      </c>
      <c r="P40" s="203" t="str">
        <f>'A-EX-021'!R17</f>
        <v>Estatutario</v>
      </c>
      <c r="Q40" s="134">
        <f>'A-EX-021'!S17</f>
        <v>20</v>
      </c>
      <c r="R40" s="119" t="str">
        <f>'A-EX-021'!T17</f>
        <v>Adjunto</v>
      </c>
      <c r="V40" s="76" t="s">
        <v>225</v>
      </c>
      <c r="W40" s="119">
        <v>5</v>
      </c>
      <c r="X40" s="121">
        <f>W40*100/$W$43</f>
        <v>18.518518518518519</v>
      </c>
    </row>
    <row r="41" spans="1:26" x14ac:dyDescent="0.25">
      <c r="A41" s="195" t="s">
        <v>294</v>
      </c>
      <c r="B41" s="193">
        <f>'A-EX-022'!E13</f>
        <v>42.435424354243544</v>
      </c>
      <c r="C41" s="94">
        <f>'A-EX-022'!K13</f>
        <v>57.564575645756456</v>
      </c>
      <c r="D41" s="100">
        <f>'A-EX-022'!C16</f>
        <v>23</v>
      </c>
      <c r="E41" s="100">
        <f>'A-EX-022'!F16</f>
        <v>44</v>
      </c>
      <c r="F41" s="100">
        <f>'A-EX-022'!I16</f>
        <v>20</v>
      </c>
      <c r="G41" s="100">
        <f>'A-EX-022'!L16</f>
        <v>0</v>
      </c>
      <c r="H41" s="200">
        <f>'A-EX-022'!O16</f>
        <v>7</v>
      </c>
      <c r="I41" s="97" t="str">
        <f t="shared" si="0"/>
        <v>Doutor</v>
      </c>
      <c r="J41" s="101">
        <f>'A-EX-022'!C7</f>
        <v>4</v>
      </c>
      <c r="K41" s="101" t="str">
        <f>'A-EX-022'!M7</f>
        <v>Não</v>
      </c>
      <c r="L41" s="101" t="str">
        <f>'A-EX-022'!O7</f>
        <v>Não</v>
      </c>
      <c r="M41" s="270" t="s">
        <v>204</v>
      </c>
      <c r="N41" s="270"/>
      <c r="O41" s="119" t="s">
        <v>206</v>
      </c>
      <c r="P41" s="203" t="str">
        <f>'A-EX-022'!R17</f>
        <v>Estatutario</v>
      </c>
      <c r="Q41" s="134" t="str">
        <f>'A-EX-022'!S17</f>
        <v>DE</v>
      </c>
      <c r="R41" s="119" t="str">
        <f>'A-EX-022'!T17</f>
        <v>Adjunto</v>
      </c>
      <c r="V41" s="76" t="s">
        <v>226</v>
      </c>
      <c r="W41" s="119">
        <v>0</v>
      </c>
      <c r="X41" s="121">
        <f>W41*100/$W$43</f>
        <v>0</v>
      </c>
    </row>
    <row r="42" spans="1:26" ht="15.75" thickBot="1" x14ac:dyDescent="0.3">
      <c r="A42" s="195" t="s">
        <v>295</v>
      </c>
      <c r="B42" s="193">
        <f>'A-EX-023'!E13</f>
        <v>43.518518518518519</v>
      </c>
      <c r="C42" s="94">
        <f>'A-EX-023'!K13</f>
        <v>56.481481481481481</v>
      </c>
      <c r="D42" s="100">
        <f>'A-EX-023'!C16</f>
        <v>22</v>
      </c>
      <c r="E42" s="100">
        <f>'A-EX-023'!F16</f>
        <v>44</v>
      </c>
      <c r="F42" s="100">
        <f>'A-EX-023'!I16</f>
        <v>208</v>
      </c>
      <c r="G42" s="100">
        <f>'A-EX-023'!L16</f>
        <v>7</v>
      </c>
      <c r="H42" s="200">
        <f>'A-EX-023'!O16</f>
        <v>4</v>
      </c>
      <c r="I42" s="97" t="str">
        <f t="shared" si="0"/>
        <v>Doutor</v>
      </c>
      <c r="J42" s="101">
        <f>'A-EX-023'!C7</f>
        <v>4</v>
      </c>
      <c r="K42" s="101" t="str">
        <f>'A-EX-023'!M7</f>
        <v>Não</v>
      </c>
      <c r="L42" s="101" t="str">
        <f>'A-EX-023'!O7</f>
        <v>Não</v>
      </c>
      <c r="M42" s="270" t="s">
        <v>204</v>
      </c>
      <c r="N42" s="270"/>
      <c r="O42" s="119" t="s">
        <v>206</v>
      </c>
      <c r="P42" s="203" t="str">
        <f>'A-EX-023'!R17</f>
        <v>Estatutario</v>
      </c>
      <c r="Q42" s="134" t="str">
        <f>'A-EX-023'!S17</f>
        <v>DE</v>
      </c>
      <c r="R42" s="119" t="str">
        <f>'A-EX-023'!T17</f>
        <v>Adjunto</v>
      </c>
      <c r="V42" s="170" t="s">
        <v>304</v>
      </c>
      <c r="W42" s="144">
        <v>22</v>
      </c>
      <c r="X42" s="125">
        <f>W42*100/$W$43</f>
        <v>81.481481481481481</v>
      </c>
    </row>
    <row r="43" spans="1:26" ht="15.75" thickBot="1" x14ac:dyDescent="0.3">
      <c r="A43" s="195" t="s">
        <v>296</v>
      </c>
      <c r="B43" s="93">
        <f>'A-EX-024'!E13</f>
        <v>72.25433526011561</v>
      </c>
      <c r="C43" s="93">
        <f>'A-EX-024'!K13</f>
        <v>27.745664739884393</v>
      </c>
      <c r="D43" s="101">
        <f>'A-EX-024'!C16</f>
        <v>20</v>
      </c>
      <c r="E43" s="101">
        <f>'A-EX-024'!F16</f>
        <v>4</v>
      </c>
      <c r="F43" s="101">
        <f>'A-EX-024'!I16</f>
        <v>0</v>
      </c>
      <c r="G43" s="101">
        <f>'A-EX-024'!L16</f>
        <v>62</v>
      </c>
      <c r="H43" s="199">
        <f>'A-EX-024'!O16</f>
        <v>24</v>
      </c>
      <c r="I43" s="85" t="str">
        <f t="shared" si="0"/>
        <v>Graduado</v>
      </c>
      <c r="J43" s="101">
        <f>'A-EX-024'!C7</f>
        <v>1</v>
      </c>
      <c r="K43" s="101" t="str">
        <f>'A-EX-024'!M7</f>
        <v>Não</v>
      </c>
      <c r="L43" s="101" t="str">
        <f>'A-EX-024'!O7</f>
        <v>Não</v>
      </c>
      <c r="M43" s="270" t="s">
        <v>198</v>
      </c>
      <c r="N43" s="270"/>
      <c r="O43" s="119" t="s">
        <v>202</v>
      </c>
      <c r="P43" s="203" t="str">
        <f>'A-EX-024'!R17</f>
        <v>Estatutario</v>
      </c>
      <c r="Q43" s="184">
        <f>'A-EX-024'!S17</f>
        <v>40</v>
      </c>
      <c r="R43" s="184" t="str">
        <f>'A-EX-024'!T17</f>
        <v>Adjunto</v>
      </c>
      <c r="W43" s="89">
        <f>SUM(W38:W42)</f>
        <v>27</v>
      </c>
    </row>
    <row r="44" spans="1:26" ht="15.75" thickBot="1" x14ac:dyDescent="0.3">
      <c r="A44" s="195" t="s">
        <v>297</v>
      </c>
      <c r="B44" s="93">
        <f>'A-EX-025'!E13</f>
        <v>55</v>
      </c>
      <c r="C44" s="93">
        <f>'A-EX-025'!K13</f>
        <v>45</v>
      </c>
      <c r="D44" s="101">
        <f>'A-EX-025'!C16</f>
        <v>33</v>
      </c>
      <c r="E44" s="101">
        <f>'A-EX-025'!F16</f>
        <v>110</v>
      </c>
      <c r="F44" s="101">
        <f>'A-EX-025'!I16</f>
        <v>175</v>
      </c>
      <c r="G44" s="101">
        <f>'A-EX-025'!L16</f>
        <v>9</v>
      </c>
      <c r="H44" s="199">
        <f>'A-EX-025'!O16</f>
        <v>71</v>
      </c>
      <c r="I44" s="85" t="str">
        <f t="shared" si="0"/>
        <v>Pós-Doutor</v>
      </c>
      <c r="J44" s="101">
        <f>'A-EX-025'!C7</f>
        <v>5</v>
      </c>
      <c r="K44" s="101" t="str">
        <f>'A-EX-025'!M7</f>
        <v>Sim</v>
      </c>
      <c r="L44" s="101" t="str">
        <f>'A-EX-025'!O7</f>
        <v>Não</v>
      </c>
      <c r="M44" s="270" t="s">
        <v>204</v>
      </c>
      <c r="N44" s="270"/>
      <c r="O44" s="119" t="s">
        <v>206</v>
      </c>
      <c r="P44" s="203" t="str">
        <f>'A-EX-025'!R17</f>
        <v>Estatutario</v>
      </c>
      <c r="Q44" s="184" t="str">
        <f>'A-EX-025'!S17</f>
        <v>DE</v>
      </c>
      <c r="R44" s="184" t="str">
        <f>'A-EX-025'!T17</f>
        <v>Adjunto</v>
      </c>
    </row>
    <row r="45" spans="1:26" ht="15.75" thickBot="1" x14ac:dyDescent="0.3">
      <c r="A45" s="195" t="s">
        <v>298</v>
      </c>
      <c r="B45" s="93">
        <f>'A-EX-026'!E13</f>
        <v>65.876777251184834</v>
      </c>
      <c r="C45" s="93">
        <f>'A-EX-026'!K13</f>
        <v>34.123222748815166</v>
      </c>
      <c r="D45" s="101">
        <f>'A-EX-026'!C16</f>
        <v>25</v>
      </c>
      <c r="E45" s="101">
        <f>'A-EX-026'!F16</f>
        <v>44</v>
      </c>
      <c r="F45" s="101">
        <f>'A-EX-026'!I16</f>
        <v>224</v>
      </c>
      <c r="G45" s="101">
        <f>'A-EX-026'!L16</f>
        <v>0</v>
      </c>
      <c r="H45" s="199">
        <f>'A-EX-026'!O16</f>
        <v>61</v>
      </c>
      <c r="I45" s="85" t="str">
        <f t="shared" si="0"/>
        <v>Doutor</v>
      </c>
      <c r="J45" s="101">
        <f>'A-EX-026'!C7</f>
        <v>4</v>
      </c>
      <c r="K45" s="101" t="str">
        <f>'A-EX-026'!M7</f>
        <v>Sim</v>
      </c>
      <c r="L45" s="101" t="str">
        <f>'A-EX-026'!O7</f>
        <v>Não</v>
      </c>
      <c r="M45" s="270" t="s">
        <v>199</v>
      </c>
      <c r="N45" s="270"/>
      <c r="O45" s="119" t="s">
        <v>203</v>
      </c>
      <c r="P45" s="203" t="str">
        <f>'A-EX-026'!R17</f>
        <v>Estatutario</v>
      </c>
      <c r="Q45" s="184">
        <f>'A-EX-026'!S17</f>
        <v>40</v>
      </c>
      <c r="R45" s="184" t="str">
        <f>'A-EX-026'!T17</f>
        <v>Adjunto</v>
      </c>
      <c r="V45" s="149" t="s">
        <v>227</v>
      </c>
      <c r="W45" s="96" t="s">
        <v>175</v>
      </c>
      <c r="X45" s="96" t="s">
        <v>13</v>
      </c>
    </row>
    <row r="46" spans="1:26" ht="15.75" thickBot="1" x14ac:dyDescent="0.3">
      <c r="A46" s="196" t="s">
        <v>299</v>
      </c>
      <c r="B46" s="141">
        <f>'A-EX-027'!E13</f>
        <v>77.777777777777771</v>
      </c>
      <c r="C46" s="141">
        <f>'A-EX-027'!K13</f>
        <v>22.222222222222221</v>
      </c>
      <c r="D46" s="142">
        <f>'A-EX-027'!C16</f>
        <v>18</v>
      </c>
      <c r="E46" s="142">
        <f>'A-EX-027'!F16</f>
        <v>18</v>
      </c>
      <c r="F46" s="142">
        <f>'A-EX-027'!I16</f>
        <v>81</v>
      </c>
      <c r="G46" s="142">
        <f>'A-EX-027'!L16</f>
        <v>0</v>
      </c>
      <c r="H46" s="201">
        <f>'A-EX-027'!O16</f>
        <v>3</v>
      </c>
      <c r="I46" s="87" t="str">
        <f t="shared" si="0"/>
        <v>Mestre</v>
      </c>
      <c r="J46" s="142">
        <f>'A-EX-027'!C7</f>
        <v>3</v>
      </c>
      <c r="K46" s="142" t="str">
        <f>'A-EX-027'!M7</f>
        <v>Não</v>
      </c>
      <c r="L46" s="142" t="str">
        <f>'A-EX-027'!O7</f>
        <v>Não</v>
      </c>
      <c r="M46" s="273" t="s">
        <v>199</v>
      </c>
      <c r="N46" s="273"/>
      <c r="O46" s="144" t="s">
        <v>203</v>
      </c>
      <c r="P46" s="204" t="str">
        <f>'A-EX-027'!R17</f>
        <v>CLT-H</v>
      </c>
      <c r="Q46" s="186">
        <f>'A-EX-027'!S17</f>
        <v>20</v>
      </c>
      <c r="R46" s="186" t="str">
        <f>'A-EX-027'!T17</f>
        <v>Substituto</v>
      </c>
      <c r="V46" s="120" t="s">
        <v>228</v>
      </c>
      <c r="W46" s="180">
        <v>13</v>
      </c>
      <c r="X46" s="121">
        <f>W46*100/$W$51</f>
        <v>19.117647058823529</v>
      </c>
    </row>
    <row r="47" spans="1:26" x14ac:dyDescent="0.25">
      <c r="A47" s="106"/>
      <c r="B47" s="190"/>
      <c r="C47" s="190"/>
      <c r="D47" s="191"/>
      <c r="E47" s="191"/>
      <c r="F47" s="191"/>
      <c r="G47" s="191"/>
      <c r="H47" s="191"/>
      <c r="I47" s="150"/>
      <c r="J47" s="191"/>
      <c r="K47" s="207">
        <f>4*100/C7</f>
        <v>14.814814814814815</v>
      </c>
      <c r="L47" s="207">
        <f>1*100/C7</f>
        <v>3.7037037037037037</v>
      </c>
      <c r="M47" s="208"/>
      <c r="N47" s="208"/>
      <c r="O47" s="150"/>
      <c r="P47" s="150"/>
      <c r="Q47" s="150"/>
      <c r="R47" s="150"/>
      <c r="V47" s="76" t="s">
        <v>229</v>
      </c>
      <c r="W47" s="177">
        <v>18</v>
      </c>
      <c r="X47" s="121">
        <f>W47*100/$W$51</f>
        <v>26.470588235294116</v>
      </c>
    </row>
    <row r="48" spans="1:26" x14ac:dyDescent="0.25">
      <c r="A48" s="106"/>
      <c r="B48" s="190"/>
      <c r="C48" s="190"/>
      <c r="D48" s="191"/>
      <c r="E48" s="191"/>
      <c r="F48" s="191"/>
      <c r="G48" s="191"/>
      <c r="H48" s="191"/>
      <c r="I48" s="150"/>
      <c r="J48" s="191"/>
      <c r="K48" s="191"/>
      <c r="L48" s="191"/>
      <c r="M48" s="208"/>
      <c r="N48" s="208"/>
      <c r="O48" s="150"/>
      <c r="P48" s="150"/>
      <c r="Q48" s="150"/>
      <c r="R48" s="150"/>
      <c r="V48" s="76" t="s">
        <v>230</v>
      </c>
      <c r="W48" s="178">
        <v>13</v>
      </c>
      <c r="X48" s="121">
        <f>W48*100/$W$51</f>
        <v>19.117647058823529</v>
      </c>
    </row>
    <row r="49" spans="1:24" x14ac:dyDescent="0.25">
      <c r="A49" s="106"/>
      <c r="B49" s="190"/>
      <c r="C49" s="190"/>
      <c r="D49" s="191"/>
      <c r="E49" s="191"/>
      <c r="F49" s="191"/>
      <c r="G49" s="191"/>
      <c r="H49" s="191"/>
      <c r="I49" s="150"/>
      <c r="J49" s="191"/>
      <c r="K49" s="191"/>
      <c r="L49" s="191"/>
      <c r="M49" s="208"/>
      <c r="N49" s="208"/>
      <c r="O49" s="150"/>
      <c r="P49" s="150"/>
      <c r="Q49" s="150"/>
      <c r="R49" s="150"/>
      <c r="V49" s="76" t="s">
        <v>223</v>
      </c>
      <c r="W49" s="178">
        <v>15</v>
      </c>
      <c r="X49" s="121">
        <f>W49*100/$W$51</f>
        <v>22.058823529411764</v>
      </c>
    </row>
    <row r="50" spans="1:24" ht="15.75" thickBot="1" x14ac:dyDescent="0.3">
      <c r="A50" s="106"/>
      <c r="B50" s="190"/>
      <c r="C50" s="190"/>
      <c r="D50" s="191"/>
      <c r="E50" s="191"/>
      <c r="F50" s="191"/>
      <c r="G50" s="191"/>
      <c r="H50" s="191"/>
      <c r="I50" s="150"/>
      <c r="J50" s="191"/>
      <c r="K50" s="191"/>
      <c r="L50" s="191"/>
      <c r="M50" s="208"/>
      <c r="N50" s="208"/>
      <c r="O50" s="150"/>
      <c r="P50" s="150"/>
      <c r="Q50" s="150"/>
      <c r="R50" s="150"/>
      <c r="V50" s="170" t="s">
        <v>231</v>
      </c>
      <c r="W50" s="179">
        <v>9</v>
      </c>
      <c r="X50" s="125">
        <f>W50*100/$W$51</f>
        <v>13.235294117647058</v>
      </c>
    </row>
    <row r="51" spans="1:24" ht="15.75" thickBot="1" x14ac:dyDescent="0.3">
      <c r="A51" s="106"/>
      <c r="B51" s="190"/>
      <c r="C51" s="190"/>
      <c r="D51" s="191"/>
      <c r="E51" s="191"/>
      <c r="F51" s="191"/>
      <c r="G51" s="191"/>
      <c r="H51" s="191"/>
      <c r="I51" s="150"/>
      <c r="J51" s="191"/>
      <c r="K51" s="191"/>
      <c r="L51" s="191"/>
      <c r="M51" s="208"/>
      <c r="N51" s="208"/>
      <c r="O51" s="150"/>
      <c r="P51" s="150"/>
      <c r="Q51" s="150"/>
      <c r="R51" s="150"/>
      <c r="W51" s="89">
        <f>SUM(W46:W50)</f>
        <v>68</v>
      </c>
    </row>
    <row r="52" spans="1:24" ht="15.75" thickBot="1" x14ac:dyDescent="0.3">
      <c r="A52" s="106"/>
      <c r="B52" s="190"/>
      <c r="C52" s="190"/>
      <c r="D52" s="191"/>
      <c r="E52" s="191"/>
      <c r="F52" s="191"/>
      <c r="G52" s="191"/>
      <c r="H52" s="191"/>
      <c r="I52" s="150"/>
      <c r="J52" s="191"/>
      <c r="K52" s="191"/>
      <c r="L52" s="191"/>
      <c r="M52" s="208"/>
      <c r="N52" s="208"/>
      <c r="O52" s="150"/>
      <c r="P52" s="150"/>
      <c r="Q52" s="150"/>
      <c r="R52" s="150"/>
    </row>
    <row r="53" spans="1:24" ht="15.75" thickBot="1" x14ac:dyDescent="0.3">
      <c r="A53" s="106"/>
      <c r="B53" s="190"/>
      <c r="C53" s="190"/>
      <c r="D53" s="191"/>
      <c r="E53" s="191"/>
      <c r="F53" s="191"/>
      <c r="G53" s="191"/>
      <c r="H53" s="191"/>
      <c r="I53" s="150"/>
      <c r="J53" s="191"/>
      <c r="K53" s="191"/>
      <c r="L53" s="191"/>
      <c r="M53" s="208"/>
      <c r="N53" s="208"/>
      <c r="O53" s="150"/>
      <c r="P53" s="150"/>
      <c r="Q53" s="150"/>
      <c r="R53" s="150"/>
      <c r="V53" s="149" t="s">
        <v>232</v>
      </c>
      <c r="W53" s="96" t="s">
        <v>175</v>
      </c>
      <c r="X53" s="110" t="s">
        <v>13</v>
      </c>
    </row>
    <row r="54" spans="1:24" x14ac:dyDescent="0.25">
      <c r="A54" s="106"/>
      <c r="B54" s="190"/>
      <c r="C54" s="190"/>
      <c r="D54" s="191"/>
      <c r="E54" s="191"/>
      <c r="F54" s="191"/>
      <c r="G54" s="191"/>
      <c r="H54" s="191"/>
      <c r="I54" s="150"/>
      <c r="J54" s="191"/>
      <c r="K54" s="191"/>
      <c r="L54" s="191"/>
      <c r="M54" s="208"/>
      <c r="N54" s="208"/>
      <c r="O54" s="150"/>
      <c r="P54" s="150"/>
      <c r="Q54" s="150"/>
      <c r="R54" s="150"/>
      <c r="V54" s="122" t="s">
        <v>233</v>
      </c>
      <c r="W54" s="180">
        <v>16</v>
      </c>
      <c r="X54" s="181">
        <f t="shared" ref="X54:X59" si="2">W54*100/$W$60</f>
        <v>59.25925925925926</v>
      </c>
    </row>
    <row r="55" spans="1:24" x14ac:dyDescent="0.25">
      <c r="A55" s="106"/>
      <c r="B55" s="190"/>
      <c r="C55" s="190"/>
      <c r="D55" s="191"/>
      <c r="E55" s="191"/>
      <c r="F55" s="191"/>
      <c r="G55" s="191"/>
      <c r="H55" s="191"/>
      <c r="I55" s="150"/>
      <c r="J55" s="191"/>
      <c r="K55" s="191"/>
      <c r="L55" s="191"/>
      <c r="M55" s="208"/>
      <c r="N55" s="208"/>
      <c r="O55" s="150"/>
      <c r="P55" s="150"/>
      <c r="Q55" s="150"/>
      <c r="R55" s="150"/>
      <c r="V55" s="123" t="s">
        <v>234</v>
      </c>
      <c r="W55" s="178">
        <v>0</v>
      </c>
      <c r="X55" s="175">
        <f t="shared" si="2"/>
        <v>0</v>
      </c>
    </row>
    <row r="56" spans="1:24" x14ac:dyDescent="0.25">
      <c r="A56" s="106"/>
      <c r="B56" s="190"/>
      <c r="C56" s="190"/>
      <c r="D56" s="191"/>
      <c r="E56" s="191"/>
      <c r="F56" s="191"/>
      <c r="G56" s="191"/>
      <c r="H56" s="191"/>
      <c r="I56" s="150"/>
      <c r="J56" s="191"/>
      <c r="K56" s="191"/>
      <c r="L56" s="191"/>
      <c r="M56" s="208"/>
      <c r="N56" s="208"/>
      <c r="O56" s="150"/>
      <c r="P56" s="150"/>
      <c r="Q56" s="150"/>
      <c r="R56" s="150"/>
      <c r="V56" s="123">
        <v>40</v>
      </c>
      <c r="W56" s="178">
        <v>5</v>
      </c>
      <c r="X56" s="175">
        <f t="shared" si="2"/>
        <v>18.518518518518519</v>
      </c>
    </row>
    <row r="57" spans="1:24" x14ac:dyDescent="0.25">
      <c r="A57" s="106"/>
      <c r="B57" s="190"/>
      <c r="C57" s="190"/>
      <c r="D57" s="191"/>
      <c r="E57" s="191"/>
      <c r="F57" s="191"/>
      <c r="G57" s="191"/>
      <c r="H57" s="191"/>
      <c r="I57" s="150"/>
      <c r="J57" s="191"/>
      <c r="K57" s="191"/>
      <c r="L57" s="191"/>
      <c r="M57" s="208"/>
      <c r="N57" s="208"/>
      <c r="O57" s="150"/>
      <c r="P57" s="150"/>
      <c r="Q57" s="150"/>
      <c r="R57" s="150"/>
      <c r="V57" s="123" t="s">
        <v>235</v>
      </c>
      <c r="W57" s="178">
        <v>0</v>
      </c>
      <c r="X57" s="175">
        <f t="shared" si="2"/>
        <v>0</v>
      </c>
    </row>
    <row r="58" spans="1:24" x14ac:dyDescent="0.25">
      <c r="A58" s="106"/>
      <c r="B58" s="190"/>
      <c r="C58" s="190"/>
      <c r="D58" s="191"/>
      <c r="E58" s="191"/>
      <c r="F58" s="191"/>
      <c r="G58" s="191"/>
      <c r="H58" s="191"/>
      <c r="I58" s="150"/>
      <c r="J58" s="191"/>
      <c r="K58" s="191"/>
      <c r="L58" s="191"/>
      <c r="M58" s="208"/>
      <c r="N58" s="208"/>
      <c r="O58" s="150"/>
      <c r="P58" s="150"/>
      <c r="Q58" s="150"/>
      <c r="R58" s="150"/>
      <c r="V58" s="123">
        <v>20</v>
      </c>
      <c r="W58" s="178">
        <v>6</v>
      </c>
      <c r="X58" s="175">
        <f t="shared" si="2"/>
        <v>22.222222222222221</v>
      </c>
    </row>
    <row r="59" spans="1:24" ht="15.75" thickBot="1" x14ac:dyDescent="0.3">
      <c r="A59" s="106"/>
      <c r="B59" s="190"/>
      <c r="C59" s="190"/>
      <c r="D59" s="191"/>
      <c r="E59" s="191"/>
      <c r="F59" s="191"/>
      <c r="G59" s="191"/>
      <c r="H59" s="191"/>
      <c r="I59" s="150"/>
      <c r="J59" s="191"/>
      <c r="K59" s="191"/>
      <c r="L59" s="191"/>
      <c r="M59" s="208"/>
      <c r="N59" s="208"/>
      <c r="O59" s="150"/>
      <c r="P59" s="150"/>
      <c r="Q59" s="150"/>
      <c r="R59" s="150"/>
      <c r="V59" s="124" t="s">
        <v>236</v>
      </c>
      <c r="W59" s="179">
        <v>0</v>
      </c>
      <c r="X59" s="176">
        <f t="shared" si="2"/>
        <v>0</v>
      </c>
    </row>
    <row r="60" spans="1:24" ht="15.75" thickBot="1" x14ac:dyDescent="0.3">
      <c r="A60" s="106"/>
      <c r="B60" s="190"/>
      <c r="C60" s="190"/>
      <c r="D60" s="191"/>
      <c r="E60" s="191"/>
      <c r="F60" s="191"/>
      <c r="G60" s="191"/>
      <c r="H60" s="191"/>
      <c r="I60" s="150"/>
      <c r="J60" s="191"/>
      <c r="K60" s="191"/>
      <c r="L60" s="191"/>
      <c r="M60" s="208"/>
      <c r="N60" s="208"/>
      <c r="O60" s="150"/>
      <c r="P60" s="150"/>
      <c r="Q60" s="150"/>
      <c r="R60" s="150"/>
      <c r="V60" s="126"/>
      <c r="W60" s="153">
        <f>SUM(W54:W59)</f>
        <v>27</v>
      </c>
      <c r="X60" s="106"/>
    </row>
    <row r="61" spans="1:24" x14ac:dyDescent="0.25">
      <c r="A61" s="106"/>
      <c r="B61" s="190"/>
      <c r="C61" s="190"/>
      <c r="D61" s="191"/>
      <c r="E61" s="191"/>
      <c r="F61" s="191"/>
      <c r="G61" s="191"/>
      <c r="H61" s="191"/>
      <c r="I61" s="150"/>
      <c r="J61" s="191"/>
      <c r="K61" s="191"/>
      <c r="L61" s="191"/>
      <c r="M61" s="208"/>
      <c r="N61" s="208"/>
      <c r="O61" s="150"/>
      <c r="P61" s="150"/>
      <c r="Q61" s="150"/>
      <c r="R61" s="150"/>
    </row>
    <row r="62" spans="1:24" x14ac:dyDescent="0.25">
      <c r="A62" s="106"/>
      <c r="B62" s="190"/>
      <c r="C62" s="190"/>
      <c r="D62" s="191"/>
      <c r="E62" s="191"/>
      <c r="F62" s="191"/>
      <c r="G62" s="191"/>
      <c r="H62" s="191"/>
      <c r="I62" s="150"/>
      <c r="J62" s="191"/>
      <c r="K62" s="191"/>
      <c r="L62" s="191"/>
      <c r="M62" s="208"/>
      <c r="N62" s="208"/>
      <c r="O62" s="150"/>
      <c r="P62" s="150"/>
      <c r="Q62" s="150"/>
      <c r="R62" s="150"/>
    </row>
    <row r="63" spans="1:24" x14ac:dyDescent="0.25">
      <c r="A63" s="106"/>
      <c r="B63" s="190"/>
      <c r="C63" s="190"/>
      <c r="D63" s="191"/>
      <c r="E63" s="191"/>
      <c r="F63" s="191"/>
      <c r="G63" s="191"/>
      <c r="H63" s="191"/>
      <c r="I63" s="150"/>
      <c r="J63" s="191"/>
      <c r="K63" s="191"/>
      <c r="L63" s="191"/>
      <c r="M63" s="208"/>
      <c r="N63" s="208"/>
      <c r="O63" s="150"/>
      <c r="P63" s="150"/>
      <c r="Q63" s="150"/>
      <c r="R63" s="150"/>
    </row>
    <row r="64" spans="1:24" x14ac:dyDescent="0.25">
      <c r="A64" s="106"/>
      <c r="B64" s="190"/>
      <c r="C64" s="190"/>
      <c r="D64" s="191"/>
      <c r="E64" s="191"/>
      <c r="F64" s="191"/>
      <c r="G64" s="191"/>
      <c r="H64" s="191"/>
      <c r="I64" s="150"/>
      <c r="J64" s="191"/>
      <c r="K64" s="191"/>
      <c r="L64" s="191"/>
      <c r="M64" s="208"/>
      <c r="N64" s="208"/>
      <c r="O64" s="150"/>
      <c r="P64" s="150"/>
      <c r="Q64" s="150"/>
      <c r="R64" s="150"/>
    </row>
    <row r="65" spans="1:18" x14ac:dyDescent="0.25">
      <c r="A65" s="106"/>
      <c r="B65" s="190"/>
      <c r="C65" s="190"/>
      <c r="D65" s="191"/>
      <c r="E65" s="191"/>
      <c r="F65" s="191"/>
      <c r="G65" s="191"/>
      <c r="H65" s="191"/>
      <c r="I65" s="150"/>
      <c r="J65" s="191"/>
      <c r="K65" s="191"/>
      <c r="L65" s="191"/>
      <c r="M65" s="208"/>
      <c r="N65" s="208"/>
      <c r="O65" s="150"/>
      <c r="P65" s="150"/>
      <c r="Q65" s="150"/>
      <c r="R65" s="150"/>
    </row>
    <row r="66" spans="1:18" x14ac:dyDescent="0.25">
      <c r="A66" s="106"/>
      <c r="B66" s="190"/>
      <c r="C66" s="190"/>
      <c r="D66" s="191"/>
      <c r="E66" s="191"/>
      <c r="F66" s="191"/>
      <c r="G66" s="191"/>
      <c r="H66" s="191"/>
      <c r="I66" s="150"/>
      <c r="J66" s="191"/>
      <c r="K66" s="191"/>
      <c r="L66" s="191"/>
      <c r="M66" s="208"/>
      <c r="N66" s="208"/>
      <c r="O66" s="150"/>
      <c r="P66" s="150"/>
      <c r="Q66" s="150"/>
      <c r="R66" s="150"/>
    </row>
    <row r="67" spans="1:18" x14ac:dyDescent="0.25">
      <c r="A67" s="106"/>
      <c r="B67" s="190"/>
      <c r="C67" s="190"/>
      <c r="D67" s="191"/>
      <c r="E67" s="191"/>
      <c r="F67" s="191"/>
      <c r="G67" s="191"/>
      <c r="H67" s="191"/>
      <c r="I67" s="150"/>
      <c r="J67" s="191"/>
      <c r="K67" s="191"/>
      <c r="L67" s="191"/>
      <c r="M67" s="208"/>
      <c r="N67" s="208"/>
      <c r="O67" s="150"/>
      <c r="P67" s="150"/>
      <c r="Q67" s="150"/>
      <c r="R67" s="150"/>
    </row>
    <row r="68" spans="1:18" x14ac:dyDescent="0.25">
      <c r="A68" s="106"/>
      <c r="B68" s="190"/>
      <c r="C68" s="190"/>
      <c r="D68" s="191"/>
      <c r="E68" s="191"/>
      <c r="F68" s="191"/>
      <c r="G68" s="191"/>
      <c r="H68" s="191"/>
      <c r="I68" s="150"/>
      <c r="J68" s="191"/>
      <c r="K68" s="191"/>
      <c r="L68" s="191"/>
      <c r="M68" s="208"/>
      <c r="N68" s="208"/>
      <c r="O68" s="150"/>
      <c r="P68" s="150"/>
      <c r="Q68" s="150"/>
      <c r="R68" s="150"/>
    </row>
    <row r="69" spans="1:18" x14ac:dyDescent="0.25">
      <c r="A69" s="106"/>
      <c r="B69" s="190"/>
      <c r="C69" s="190"/>
      <c r="D69" s="191"/>
      <c r="E69" s="191"/>
      <c r="F69" s="191"/>
      <c r="G69" s="191"/>
      <c r="H69" s="191"/>
      <c r="I69" s="150"/>
      <c r="J69" s="191"/>
      <c r="K69" s="191"/>
      <c r="L69" s="191"/>
      <c r="M69" s="208"/>
      <c r="N69" s="208"/>
      <c r="O69" s="150"/>
      <c r="P69" s="150"/>
      <c r="Q69" s="150"/>
      <c r="R69" s="150"/>
    </row>
    <row r="70" spans="1:18" x14ac:dyDescent="0.25">
      <c r="A70" s="106"/>
      <c r="B70" s="190"/>
      <c r="C70" s="190"/>
      <c r="D70" s="191"/>
      <c r="E70" s="191"/>
      <c r="F70" s="191"/>
      <c r="G70" s="191"/>
      <c r="H70" s="191"/>
      <c r="I70" s="150"/>
      <c r="J70" s="191"/>
      <c r="K70" s="191"/>
      <c r="L70" s="191"/>
      <c r="M70" s="208"/>
      <c r="N70" s="208"/>
      <c r="O70" s="150"/>
      <c r="P70" s="150"/>
      <c r="Q70" s="150"/>
      <c r="R70" s="150"/>
    </row>
    <row r="71" spans="1:18" x14ac:dyDescent="0.25">
      <c r="A71" s="106"/>
      <c r="B71" s="190"/>
      <c r="C71" s="190"/>
      <c r="D71" s="191"/>
      <c r="E71" s="191"/>
      <c r="F71" s="191"/>
      <c r="G71" s="191"/>
      <c r="H71" s="191"/>
      <c r="I71" s="150"/>
      <c r="J71" s="191"/>
      <c r="K71" s="191"/>
      <c r="L71" s="191"/>
      <c r="M71" s="208"/>
      <c r="N71" s="208"/>
      <c r="O71" s="150"/>
      <c r="P71" s="150"/>
      <c r="Q71" s="150"/>
      <c r="R71" s="150"/>
    </row>
    <row r="72" spans="1:18" x14ac:dyDescent="0.25">
      <c r="A72" s="106"/>
      <c r="B72" s="190"/>
      <c r="C72" s="190"/>
      <c r="D72" s="191"/>
      <c r="E72" s="191"/>
      <c r="F72" s="191"/>
      <c r="G72" s="191"/>
      <c r="H72" s="191"/>
      <c r="I72" s="150"/>
      <c r="J72" s="191"/>
      <c r="K72" s="191"/>
      <c r="L72" s="191"/>
      <c r="M72" s="208"/>
      <c r="N72" s="208"/>
      <c r="O72" s="150"/>
      <c r="P72" s="150"/>
      <c r="Q72" s="150"/>
      <c r="R72" s="150"/>
    </row>
    <row r="73" spans="1:18" x14ac:dyDescent="0.25">
      <c r="A73" s="106"/>
      <c r="B73" s="190"/>
      <c r="C73" s="190"/>
      <c r="D73" s="191"/>
      <c r="E73" s="191"/>
      <c r="F73" s="191"/>
      <c r="G73" s="191"/>
      <c r="H73" s="191"/>
      <c r="I73" s="150"/>
      <c r="J73" s="191"/>
      <c r="K73" s="191"/>
      <c r="L73" s="191"/>
      <c r="M73" s="208"/>
      <c r="N73" s="208"/>
      <c r="O73" s="150"/>
      <c r="P73" s="150"/>
      <c r="Q73" s="150"/>
      <c r="R73" s="150"/>
    </row>
    <row r="74" spans="1:18" x14ac:dyDescent="0.25">
      <c r="A74" s="106"/>
      <c r="B74" s="190"/>
      <c r="C74" s="190"/>
      <c r="D74" s="191"/>
      <c r="E74" s="191"/>
      <c r="F74" s="191"/>
      <c r="G74" s="191"/>
      <c r="H74" s="191"/>
      <c r="I74" s="150"/>
      <c r="J74" s="191"/>
      <c r="K74" s="191"/>
      <c r="L74" s="191"/>
      <c r="M74" s="208"/>
      <c r="N74" s="208"/>
      <c r="O74" s="150"/>
      <c r="P74" s="150"/>
      <c r="Q74" s="150"/>
      <c r="R74" s="150"/>
    </row>
    <row r="75" spans="1:18" x14ac:dyDescent="0.25">
      <c r="A75" s="106"/>
      <c r="B75" s="190"/>
      <c r="C75" s="190"/>
      <c r="D75" s="191"/>
      <c r="E75" s="191"/>
      <c r="F75" s="191"/>
      <c r="G75" s="191"/>
      <c r="H75" s="191"/>
      <c r="I75" s="150"/>
      <c r="J75" s="191"/>
      <c r="K75" s="191"/>
      <c r="L75" s="191"/>
      <c r="M75" s="208"/>
      <c r="N75" s="208"/>
      <c r="O75" s="150"/>
      <c r="P75" s="150"/>
      <c r="Q75" s="150"/>
      <c r="R75" s="150"/>
    </row>
    <row r="76" spans="1:18" x14ac:dyDescent="0.25">
      <c r="A76" s="106"/>
      <c r="B76" s="190"/>
      <c r="C76" s="190"/>
      <c r="D76" s="191"/>
      <c r="E76" s="191"/>
      <c r="F76" s="191"/>
      <c r="G76" s="191"/>
      <c r="H76" s="191"/>
      <c r="I76" s="150"/>
      <c r="J76" s="191"/>
      <c r="K76" s="191"/>
      <c r="L76" s="191"/>
      <c r="M76" s="208"/>
      <c r="N76" s="208"/>
      <c r="O76" s="150"/>
      <c r="P76" s="150"/>
      <c r="Q76" s="150"/>
      <c r="R76" s="150"/>
    </row>
    <row r="77" spans="1:18" x14ac:dyDescent="0.25">
      <c r="A77" s="106"/>
      <c r="B77" s="190"/>
      <c r="C77" s="190"/>
      <c r="D77" s="191"/>
      <c r="E77" s="191"/>
      <c r="F77" s="191"/>
      <c r="G77" s="191"/>
      <c r="H77" s="191"/>
      <c r="I77" s="150"/>
      <c r="J77" s="191"/>
      <c r="K77" s="191"/>
      <c r="L77" s="191"/>
      <c r="M77" s="208"/>
      <c r="N77" s="208"/>
      <c r="O77" s="150"/>
      <c r="P77" s="150"/>
      <c r="Q77" s="150"/>
      <c r="R77" s="150"/>
    </row>
    <row r="78" spans="1:18" x14ac:dyDescent="0.25">
      <c r="A78" s="106"/>
      <c r="B78" s="190"/>
      <c r="C78" s="190"/>
      <c r="D78" s="191"/>
      <c r="E78" s="191"/>
      <c r="F78" s="191"/>
      <c r="G78" s="191"/>
      <c r="H78" s="191"/>
      <c r="I78" s="150"/>
      <c r="J78" s="191"/>
      <c r="K78" s="191"/>
      <c r="L78" s="191"/>
      <c r="M78" s="208"/>
      <c r="N78" s="208"/>
      <c r="O78" s="150"/>
      <c r="P78" s="150"/>
      <c r="Q78" s="150"/>
      <c r="R78" s="150"/>
    </row>
    <row r="79" spans="1:18" x14ac:dyDescent="0.25">
      <c r="A79" s="106"/>
      <c r="B79" s="190"/>
      <c r="C79" s="190"/>
      <c r="D79" s="191"/>
      <c r="E79" s="191"/>
      <c r="F79" s="191"/>
      <c r="G79" s="191"/>
      <c r="H79" s="191"/>
      <c r="I79" s="150"/>
      <c r="J79" s="191"/>
      <c r="K79" s="191"/>
      <c r="L79" s="191"/>
      <c r="M79" s="208"/>
      <c r="N79" s="208"/>
      <c r="O79" s="150"/>
      <c r="P79" s="150"/>
      <c r="Q79" s="150"/>
      <c r="R79" s="150"/>
    </row>
    <row r="80" spans="1:18" x14ac:dyDescent="0.25">
      <c r="A80" s="106"/>
      <c r="B80" s="190"/>
      <c r="C80" s="190"/>
      <c r="D80" s="191"/>
      <c r="E80" s="191"/>
      <c r="F80" s="191"/>
      <c r="G80" s="191"/>
      <c r="H80" s="191"/>
      <c r="I80" s="150"/>
      <c r="J80" s="191"/>
      <c r="K80" s="191"/>
      <c r="L80" s="191"/>
      <c r="M80" s="208"/>
      <c r="N80" s="208"/>
      <c r="O80" s="150"/>
      <c r="P80" s="150"/>
      <c r="Q80" s="150"/>
      <c r="R80" s="150"/>
    </row>
    <row r="81" spans="1:18" x14ac:dyDescent="0.25">
      <c r="A81" s="106"/>
      <c r="B81" s="190"/>
      <c r="C81" s="190"/>
      <c r="D81" s="191"/>
      <c r="E81" s="191"/>
      <c r="F81" s="191"/>
      <c r="G81" s="191"/>
      <c r="H81" s="191"/>
      <c r="I81" s="150"/>
      <c r="J81" s="191"/>
      <c r="K81" s="191"/>
      <c r="L81" s="191"/>
      <c r="M81" s="208"/>
      <c r="N81" s="208"/>
      <c r="O81" s="150"/>
      <c r="P81" s="150"/>
      <c r="Q81" s="150"/>
      <c r="R81" s="150"/>
    </row>
    <row r="82" spans="1:18" x14ac:dyDescent="0.25">
      <c r="A82" s="106"/>
      <c r="B82" s="190"/>
      <c r="C82" s="190"/>
      <c r="D82" s="191"/>
      <c r="E82" s="191"/>
      <c r="F82" s="191"/>
      <c r="G82" s="191"/>
      <c r="H82" s="191"/>
      <c r="I82" s="150"/>
      <c r="J82" s="191"/>
      <c r="K82" s="191"/>
      <c r="L82" s="191"/>
      <c r="M82" s="208"/>
      <c r="N82" s="208"/>
      <c r="O82" s="150"/>
      <c r="P82" s="150"/>
      <c r="Q82" s="150"/>
      <c r="R82" s="150"/>
    </row>
    <row r="83" spans="1:18" x14ac:dyDescent="0.25">
      <c r="A83" s="106"/>
      <c r="B83" s="190"/>
      <c r="C83" s="190"/>
      <c r="D83" s="191"/>
      <c r="E83" s="191"/>
      <c r="F83" s="191"/>
      <c r="G83" s="191"/>
      <c r="H83" s="191"/>
      <c r="I83" s="150"/>
      <c r="J83" s="191"/>
      <c r="K83" s="191"/>
      <c r="L83" s="191"/>
      <c r="M83" s="208"/>
      <c r="N83" s="208"/>
      <c r="O83" s="150"/>
      <c r="P83" s="150"/>
      <c r="Q83" s="150"/>
      <c r="R83" s="150"/>
    </row>
    <row r="84" spans="1:18" x14ac:dyDescent="0.25">
      <c r="A84" s="106"/>
      <c r="B84" s="190"/>
      <c r="C84" s="190"/>
      <c r="D84" s="191"/>
      <c r="E84" s="191"/>
      <c r="F84" s="191"/>
      <c r="G84" s="191"/>
      <c r="H84" s="191"/>
      <c r="I84" s="150"/>
      <c r="J84" s="191"/>
      <c r="K84" s="191"/>
      <c r="L84" s="191"/>
      <c r="M84" s="208"/>
      <c r="N84" s="208"/>
      <c r="O84" s="150"/>
      <c r="P84" s="150"/>
      <c r="Q84" s="150"/>
      <c r="R84" s="150"/>
    </row>
    <row r="85" spans="1:18" x14ac:dyDescent="0.25">
      <c r="A85" s="106"/>
      <c r="B85" s="190"/>
      <c r="C85" s="190"/>
      <c r="D85" s="191"/>
      <c r="E85" s="191"/>
      <c r="F85" s="191"/>
      <c r="G85" s="191"/>
      <c r="H85" s="191"/>
      <c r="I85" s="150"/>
      <c r="J85" s="191"/>
      <c r="K85" s="191"/>
      <c r="L85" s="191"/>
      <c r="M85" s="208"/>
      <c r="N85" s="208"/>
      <c r="O85" s="150"/>
      <c r="P85" s="150"/>
      <c r="Q85" s="150"/>
      <c r="R85" s="150"/>
    </row>
    <row r="86" spans="1:18" x14ac:dyDescent="0.25">
      <c r="A86" s="106"/>
      <c r="B86" s="190"/>
      <c r="C86" s="190"/>
      <c r="D86" s="191"/>
      <c r="E86" s="191"/>
      <c r="F86" s="191"/>
      <c r="G86" s="191"/>
      <c r="H86" s="191"/>
      <c r="I86" s="150"/>
      <c r="J86" s="191"/>
      <c r="K86" s="191"/>
      <c r="L86" s="191"/>
      <c r="M86" s="208"/>
      <c r="N86" s="208"/>
      <c r="O86" s="150"/>
      <c r="P86" s="150"/>
      <c r="Q86" s="150"/>
      <c r="R86" s="150"/>
    </row>
    <row r="87" spans="1:18" x14ac:dyDescent="0.25">
      <c r="A87" s="106"/>
      <c r="B87" s="190"/>
      <c r="C87" s="190"/>
      <c r="D87" s="191"/>
      <c r="E87" s="191"/>
      <c r="F87" s="191"/>
      <c r="G87" s="191"/>
      <c r="H87" s="191"/>
      <c r="I87" s="150"/>
      <c r="J87" s="191"/>
      <c r="K87" s="191"/>
      <c r="L87" s="191"/>
      <c r="M87" s="208"/>
      <c r="N87" s="208"/>
      <c r="O87" s="150"/>
      <c r="P87" s="150"/>
      <c r="Q87" s="150"/>
      <c r="R87" s="150"/>
    </row>
    <row r="88" spans="1:18" x14ac:dyDescent="0.25">
      <c r="A88" s="106"/>
      <c r="B88" s="190"/>
      <c r="C88" s="190"/>
      <c r="D88" s="191"/>
      <c r="E88" s="191"/>
      <c r="F88" s="191"/>
      <c r="G88" s="191"/>
      <c r="H88" s="191"/>
      <c r="I88" s="150"/>
      <c r="J88" s="191"/>
      <c r="K88" s="191"/>
      <c r="L88" s="191"/>
      <c r="M88" s="208"/>
      <c r="N88" s="208"/>
      <c r="O88" s="150"/>
      <c r="P88" s="150"/>
      <c r="Q88" s="150"/>
      <c r="R88" s="150"/>
    </row>
  </sheetData>
  <sheetProtection password="E2B6" sheet="1" objects="1" scenarios="1"/>
  <mergeCells count="92">
    <mergeCell ref="R9:V9"/>
    <mergeCell ref="R10:U10"/>
    <mergeCell ref="T14:V14"/>
    <mergeCell ref="U28:V28"/>
    <mergeCell ref="Y29:Y30"/>
    <mergeCell ref="Y32:Y33"/>
    <mergeCell ref="Z29:Z30"/>
    <mergeCell ref="Z32:Z33"/>
    <mergeCell ref="M77:N77"/>
    <mergeCell ref="M62:N62"/>
    <mergeCell ref="M63:N63"/>
    <mergeCell ref="M64:N64"/>
    <mergeCell ref="M65:N65"/>
    <mergeCell ref="M66:N66"/>
    <mergeCell ref="M57:N57"/>
    <mergeCell ref="M58:N58"/>
    <mergeCell ref="M59:N59"/>
    <mergeCell ref="M60:N60"/>
    <mergeCell ref="M61:N61"/>
    <mergeCell ref="M52:N52"/>
    <mergeCell ref="M67:N67"/>
    <mergeCell ref="M68:N68"/>
    <mergeCell ref="M69:N69"/>
    <mergeCell ref="M70:N70"/>
    <mergeCell ref="M71:N71"/>
    <mergeCell ref="M80:N80"/>
    <mergeCell ref="M81:N81"/>
    <mergeCell ref="M72:N72"/>
    <mergeCell ref="M73:N73"/>
    <mergeCell ref="M74:N74"/>
    <mergeCell ref="M75:N75"/>
    <mergeCell ref="M76:N76"/>
    <mergeCell ref="M78:N78"/>
    <mergeCell ref="M79:N79"/>
    <mergeCell ref="M53:N53"/>
    <mergeCell ref="M54:N54"/>
    <mergeCell ref="M55:N55"/>
    <mergeCell ref="M56:N56"/>
    <mergeCell ref="M47:N47"/>
    <mergeCell ref="M48:N48"/>
    <mergeCell ref="M49:N49"/>
    <mergeCell ref="M50:N50"/>
    <mergeCell ref="M51:N51"/>
    <mergeCell ref="M42:N42"/>
    <mergeCell ref="M43:N43"/>
    <mergeCell ref="M44:N44"/>
    <mergeCell ref="M45:N45"/>
    <mergeCell ref="M46:N46"/>
    <mergeCell ref="M37:N37"/>
    <mergeCell ref="M38:N38"/>
    <mergeCell ref="M39:N39"/>
    <mergeCell ref="M40:N40"/>
    <mergeCell ref="M41:N41"/>
    <mergeCell ref="M32:N32"/>
    <mergeCell ref="M33:N33"/>
    <mergeCell ref="M34:N34"/>
    <mergeCell ref="M35:N35"/>
    <mergeCell ref="M36:N36"/>
    <mergeCell ref="M27:N27"/>
    <mergeCell ref="M28:N28"/>
    <mergeCell ref="M29:N29"/>
    <mergeCell ref="M30:N30"/>
    <mergeCell ref="M31:N31"/>
    <mergeCell ref="M22:N22"/>
    <mergeCell ref="M23:N23"/>
    <mergeCell ref="M24:N24"/>
    <mergeCell ref="M25:N25"/>
    <mergeCell ref="M26:N26"/>
    <mergeCell ref="M5:P5"/>
    <mergeCell ref="M7:N7"/>
    <mergeCell ref="O7:P7"/>
    <mergeCell ref="M20:N20"/>
    <mergeCell ref="M21:N21"/>
    <mergeCell ref="M19:N19"/>
    <mergeCell ref="A15:B17"/>
    <mergeCell ref="D15:E17"/>
    <mergeCell ref="G15:H17"/>
    <mergeCell ref="J15:K17"/>
    <mergeCell ref="M15:N17"/>
    <mergeCell ref="D7:K7"/>
    <mergeCell ref="M10:O12"/>
    <mergeCell ref="M6:N6"/>
    <mergeCell ref="O6:P6"/>
    <mergeCell ref="G10:J12"/>
    <mergeCell ref="A10:D12"/>
    <mergeCell ref="M87:N87"/>
    <mergeCell ref="M88:N88"/>
    <mergeCell ref="M82:N82"/>
    <mergeCell ref="M83:N83"/>
    <mergeCell ref="M84:N84"/>
    <mergeCell ref="M85:N85"/>
    <mergeCell ref="M86:N86"/>
  </mergeCells>
  <pageMargins left="0.51181102362204722" right="0.51181102362204722" top="0.78740157480314965" bottom="0.78740157480314965" header="0.31496062992125984" footer="0.31496062992125984"/>
  <pageSetup paperSize="9" scale="51" fitToHeight="2" orientation="landscape" horizontalDpi="200" verticalDpi="20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N89" sqref="N8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E5" s="1" t="s">
        <v>5</v>
      </c>
      <c r="G5" s="3" t="s">
        <v>217</v>
      </c>
      <c r="I5" s="1" t="s">
        <v>6</v>
      </c>
      <c r="K5" s="3">
        <v>9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" customHeight="1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4.25" customHeight="1" thickBot="1" x14ac:dyDescent="0.3">
      <c r="A7" s="1" t="s">
        <v>8</v>
      </c>
      <c r="C7" s="3">
        <v>4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72</v>
      </c>
      <c r="F11" s="5"/>
      <c r="G11" s="53" t="s">
        <v>12</v>
      </c>
      <c r="H11" s="8"/>
      <c r="I11" s="9"/>
      <c r="J11" s="9"/>
      <c r="K11" s="61">
        <f>U32+U44+I66+I95+I111</f>
        <v>345</v>
      </c>
      <c r="M11" s="291"/>
      <c r="N11" s="292"/>
      <c r="O11" s="292"/>
      <c r="P11" s="58">
        <f>E11+K11</f>
        <v>417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17.266187050359711</v>
      </c>
      <c r="F13" s="5"/>
      <c r="G13" s="5"/>
      <c r="H13" s="5"/>
      <c r="I13" s="5"/>
      <c r="J13" s="11" t="s">
        <v>13</v>
      </c>
      <c r="K13" s="49">
        <f>K11*100/P11</f>
        <v>82.733812949640281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267</v>
      </c>
      <c r="U14" s="283"/>
      <c r="V14" s="284"/>
      <c r="W14" s="183" t="s">
        <v>201</v>
      </c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29</v>
      </c>
      <c r="D16" s="297"/>
      <c r="E16" s="298"/>
      <c r="F16" s="16">
        <f>G32</f>
        <v>44</v>
      </c>
      <c r="G16" s="240"/>
      <c r="H16" s="241"/>
      <c r="I16" s="15">
        <f>S32</f>
        <v>0</v>
      </c>
      <c r="J16" s="303"/>
      <c r="K16" s="304"/>
      <c r="L16" s="16">
        <f>U42</f>
        <v>1</v>
      </c>
      <c r="M16" s="258"/>
      <c r="N16" s="259"/>
      <c r="O16" s="17">
        <f>U44</f>
        <v>41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 t="s">
        <v>305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10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1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27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14</v>
      </c>
      <c r="R42" s="10"/>
      <c r="S42" s="10"/>
      <c r="T42" s="36" t="s">
        <v>39</v>
      </c>
      <c r="U42" s="3">
        <f>Q37+Q39+Q41</f>
        <v>1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29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42</v>
      </c>
      <c r="R44" s="10"/>
      <c r="S44" s="10"/>
      <c r="T44" s="36" t="s">
        <v>42</v>
      </c>
      <c r="U44" s="3">
        <f>Q38+Q40+Q42</f>
        <v>41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27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>
        <v>1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>
        <v>14</v>
      </c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47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/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>
        <v>3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>
        <v>6</v>
      </c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>
        <v>2</v>
      </c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150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254</v>
      </c>
      <c r="N80" s="10"/>
      <c r="O80" s="10"/>
      <c r="P80" s="10"/>
      <c r="Q80" s="3">
        <v>51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9</v>
      </c>
      <c r="F81" s="10"/>
      <c r="G81" s="10"/>
      <c r="H81" s="10"/>
      <c r="I81" s="10"/>
      <c r="J81" s="10"/>
      <c r="K81" s="309"/>
      <c r="M81" s="27" t="s">
        <v>306</v>
      </c>
      <c r="N81" s="10"/>
      <c r="O81" s="10"/>
      <c r="P81" s="10"/>
      <c r="Q81" s="3">
        <v>1</v>
      </c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40</v>
      </c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3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119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8</v>
      </c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4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20</v>
      </c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>
        <v>52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257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64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>
        <v>6</v>
      </c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6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6" sqref="V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.75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10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" customHeight="1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9</v>
      </c>
      <c r="F11" s="5"/>
      <c r="G11" s="53" t="s">
        <v>12</v>
      </c>
      <c r="H11" s="8"/>
      <c r="I11" s="9"/>
      <c r="J11" s="9"/>
      <c r="K11" s="61">
        <f>U32+U44+I66+I95+I111</f>
        <v>23</v>
      </c>
      <c r="M11" s="291"/>
      <c r="N11" s="292"/>
      <c r="O11" s="292"/>
      <c r="P11" s="58">
        <f>E11+K11</f>
        <v>32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28.125</v>
      </c>
      <c r="F13" s="5"/>
      <c r="G13" s="5"/>
      <c r="H13" s="5"/>
      <c r="I13" s="5"/>
      <c r="J13" s="11" t="s">
        <v>13</v>
      </c>
      <c r="K13" s="49">
        <f>K11*100/P11</f>
        <v>71.875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266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18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1</v>
      </c>
      <c r="M16" s="258"/>
      <c r="N16" s="259"/>
      <c r="O16" s="17">
        <f>U44</f>
        <v>5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225</v>
      </c>
      <c r="S17" s="34">
        <v>20</v>
      </c>
      <c r="T17" s="35" t="s">
        <v>301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1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6</v>
      </c>
      <c r="R44" s="10"/>
      <c r="S44" s="10"/>
      <c r="T44" s="36" t="s">
        <v>42</v>
      </c>
      <c r="U44" s="3">
        <f>Q38+Q40+Q42</f>
        <v>5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5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>
        <v>1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>
        <v>1</v>
      </c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>
        <v>4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9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254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302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7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9</v>
      </c>
      <c r="J95" s="10"/>
      <c r="K95" s="309"/>
      <c r="M95" s="27" t="s">
        <v>125</v>
      </c>
      <c r="N95" s="10"/>
      <c r="O95" s="10"/>
      <c r="P95" s="10"/>
      <c r="Q95" s="3">
        <v>1</v>
      </c>
      <c r="R95" s="10"/>
      <c r="S95" s="10"/>
      <c r="T95" s="36" t="s">
        <v>39</v>
      </c>
      <c r="U95" s="3">
        <f>SUM(Q70:Q95)</f>
        <v>6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70" workbookViewId="0">
      <selection activeCell="Q95" sqref="Q9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11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70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100</v>
      </c>
      <c r="F11" s="5"/>
      <c r="G11" s="53" t="s">
        <v>12</v>
      </c>
      <c r="H11" s="8"/>
      <c r="I11" s="9"/>
      <c r="J11" s="9"/>
      <c r="K11" s="61">
        <f>U32+U44+I66+I95+I111</f>
        <v>199</v>
      </c>
      <c r="M11" s="291"/>
      <c r="N11" s="292"/>
      <c r="O11" s="292"/>
      <c r="P11" s="58">
        <f>E11+K11</f>
        <v>299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33.444816053511708</v>
      </c>
      <c r="F13" s="5"/>
      <c r="G13" s="5"/>
      <c r="H13" s="5"/>
      <c r="I13" s="5"/>
      <c r="J13" s="11" t="s">
        <v>13</v>
      </c>
      <c r="K13" s="49">
        <f>K11*100/P11</f>
        <v>66.555183946488299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266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24</v>
      </c>
      <c r="D16" s="297"/>
      <c r="E16" s="298"/>
      <c r="F16" s="16">
        <f>G32</f>
        <v>68</v>
      </c>
      <c r="G16" s="240"/>
      <c r="H16" s="241"/>
      <c r="I16" s="15">
        <f>S32</f>
        <v>92</v>
      </c>
      <c r="J16" s="303"/>
      <c r="K16" s="304"/>
      <c r="L16" s="16">
        <f>U42</f>
        <v>17</v>
      </c>
      <c r="M16" s="258"/>
      <c r="N16" s="259"/>
      <c r="O16" s="17">
        <f>U44</f>
        <v>61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>
        <v>40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23</v>
      </c>
      <c r="T30" s="36" t="s">
        <v>39</v>
      </c>
      <c r="U30" s="3">
        <f>SUM(S21:S23)+(S27+S28)</f>
        <v>22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68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92</v>
      </c>
      <c r="T32" s="36" t="s">
        <v>42</v>
      </c>
      <c r="U32" s="3">
        <f>SUM(S24:S26)+SUM(S27:S28)</f>
        <v>1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17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56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5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17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78</v>
      </c>
      <c r="R44" s="10"/>
      <c r="S44" s="10"/>
      <c r="T44" s="36" t="s">
        <v>42</v>
      </c>
      <c r="U44" s="3">
        <f>Q38+Q40+Q42</f>
        <v>61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56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>
        <v>1</v>
      </c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>
        <v>4</v>
      </c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>
        <v>2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>
        <v>5</v>
      </c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>
        <v>17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>
        <v>1</v>
      </c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>
        <v>13</v>
      </c>
      <c r="F63" s="10"/>
      <c r="G63" s="10"/>
      <c r="H63" s="10"/>
      <c r="I63" s="10"/>
      <c r="J63" s="10"/>
      <c r="K63" s="309"/>
      <c r="M63" s="67" t="s">
        <v>311</v>
      </c>
      <c r="P63" s="10"/>
      <c r="Q63" s="3">
        <v>3</v>
      </c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1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75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28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>
        <v>6</v>
      </c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>
        <v>3</v>
      </c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254</v>
      </c>
      <c r="N79" s="10"/>
      <c r="O79" s="10"/>
      <c r="P79" s="10"/>
      <c r="Q79" s="3">
        <v>12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302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1</v>
      </c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5</v>
      </c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25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2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6</v>
      </c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>
        <v>13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61</v>
      </c>
      <c r="J95" s="10"/>
      <c r="K95" s="309"/>
      <c r="M95" s="27" t="s">
        <v>125</v>
      </c>
      <c r="N95" s="10"/>
      <c r="O95" s="10"/>
      <c r="P95" s="10"/>
      <c r="Q95" s="3">
        <v>13</v>
      </c>
      <c r="R95" s="10"/>
      <c r="S95" s="10"/>
      <c r="T95" s="36" t="s">
        <v>39</v>
      </c>
      <c r="U95" s="3">
        <f>SUM(Q70:Q95)</f>
        <v>32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1</v>
      </c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76" workbookViewId="0">
      <selection activeCell="Q106" sqref="Q10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12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260</v>
      </c>
      <c r="F11" s="5"/>
      <c r="G11" s="53" t="s">
        <v>12</v>
      </c>
      <c r="H11" s="8"/>
      <c r="I11" s="9"/>
      <c r="J11" s="9"/>
      <c r="K11" s="61">
        <f>U32+U44+I66+I95+I111</f>
        <v>214</v>
      </c>
      <c r="M11" s="291"/>
      <c r="N11" s="292"/>
      <c r="O11" s="292"/>
      <c r="P11" s="58">
        <f>E11+K11</f>
        <v>474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54.852320675105489</v>
      </c>
      <c r="F13" s="5"/>
      <c r="G13" s="5"/>
      <c r="H13" s="5"/>
      <c r="I13" s="5"/>
      <c r="J13" s="11" t="s">
        <v>13</v>
      </c>
      <c r="K13" s="49">
        <f>K11*100/P11</f>
        <v>45.147679324894511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266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25</v>
      </c>
      <c r="D16" s="297"/>
      <c r="E16" s="298"/>
      <c r="F16" s="16">
        <f>G32</f>
        <v>85</v>
      </c>
      <c r="G16" s="240"/>
      <c r="H16" s="241"/>
      <c r="I16" s="15">
        <f>S32</f>
        <v>0</v>
      </c>
      <c r="J16" s="303"/>
      <c r="K16" s="304"/>
      <c r="L16" s="16">
        <f>U42</f>
        <v>36</v>
      </c>
      <c r="M16" s="258"/>
      <c r="N16" s="259"/>
      <c r="O16" s="17">
        <f>U44</f>
        <v>25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 t="s">
        <v>305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85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36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25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36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61</v>
      </c>
      <c r="R44" s="10"/>
      <c r="S44" s="10"/>
      <c r="T44" s="36" t="s">
        <v>42</v>
      </c>
      <c r="U44" s="3">
        <f>Q38+Q40+Q42</f>
        <v>25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25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>
        <v>1</v>
      </c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>
        <v>10</v>
      </c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>
        <v>4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>
        <v>1</v>
      </c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>
        <v>2</v>
      </c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>
        <v>36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>
        <v>5</v>
      </c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>
        <v>5</v>
      </c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>
        <v>45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81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57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>
        <v>3</v>
      </c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>
        <v>6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>
        <v>10</v>
      </c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v>43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19</v>
      </c>
      <c r="F79" s="10"/>
      <c r="G79" s="10"/>
      <c r="H79" s="10"/>
      <c r="I79" s="10"/>
      <c r="J79" s="10"/>
      <c r="K79" s="309"/>
      <c r="M79" s="27" t="s">
        <v>163</v>
      </c>
      <c r="N79" s="10"/>
      <c r="O79" s="10"/>
      <c r="P79" s="10"/>
      <c r="Q79" s="3">
        <v>64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160</v>
      </c>
      <c r="N80" s="10"/>
      <c r="O80" s="10"/>
      <c r="P80" s="10"/>
      <c r="Q80" s="3">
        <v>22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5</v>
      </c>
      <c r="F81" s="10"/>
      <c r="G81" s="10"/>
      <c r="H81" s="10"/>
      <c r="I81" s="10"/>
      <c r="J81" s="10"/>
      <c r="K81" s="309"/>
      <c r="M81" s="27" t="s">
        <v>306</v>
      </c>
      <c r="N81" s="10"/>
      <c r="O81" s="10"/>
      <c r="P81" s="10"/>
      <c r="Q81" s="3">
        <v>4</v>
      </c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19</v>
      </c>
      <c r="F82" s="10"/>
      <c r="G82" s="10"/>
      <c r="H82" s="10"/>
      <c r="I82" s="10"/>
      <c r="J82" s="10"/>
      <c r="K82" s="309"/>
      <c r="M82" s="27" t="s">
        <v>307</v>
      </c>
      <c r="N82" s="10"/>
      <c r="O82" s="10"/>
      <c r="P82" s="10"/>
      <c r="Q82" s="3">
        <v>4</v>
      </c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14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4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1</v>
      </c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19</v>
      </c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3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>
        <v>10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>
        <v>13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108</v>
      </c>
      <c r="J95" s="10"/>
      <c r="K95" s="309"/>
      <c r="M95" s="27" t="s">
        <v>125</v>
      </c>
      <c r="N95" s="10"/>
      <c r="O95" s="10"/>
      <c r="P95" s="10"/>
      <c r="Q95" s="3">
        <v>6</v>
      </c>
      <c r="R95" s="10"/>
      <c r="S95" s="10"/>
      <c r="T95" s="36" t="s">
        <v>39</v>
      </c>
      <c r="U95" s="3">
        <f>SUM(Q70:Q95)</f>
        <v>164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>
        <v>1</v>
      </c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>
        <v>1</v>
      </c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3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X16" sqref="X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3.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13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customHeight="1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3.5" customHeight="1" thickBot="1" x14ac:dyDescent="0.3">
      <c r="A7" s="1" t="s">
        <v>8</v>
      </c>
      <c r="C7" s="3">
        <v>5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144</v>
      </c>
      <c r="F11" s="5"/>
      <c r="G11" s="53" t="s">
        <v>12</v>
      </c>
      <c r="H11" s="8"/>
      <c r="I11" s="9"/>
      <c r="J11" s="9"/>
      <c r="K11" s="61">
        <f>U32+U44+I66+I95+I111</f>
        <v>178</v>
      </c>
      <c r="M11" s="291"/>
      <c r="N11" s="292"/>
      <c r="O11" s="292"/>
      <c r="P11" s="58">
        <f>E11+K11</f>
        <v>322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44.720496894409941</v>
      </c>
      <c r="F13" s="5"/>
      <c r="G13" s="5"/>
      <c r="H13" s="5"/>
      <c r="I13" s="5"/>
      <c r="J13" s="11" t="s">
        <v>13</v>
      </c>
      <c r="K13" s="49">
        <f>K11*100/P11</f>
        <v>55.279503105590059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30</v>
      </c>
      <c r="D16" s="297"/>
      <c r="E16" s="298"/>
      <c r="F16" s="16">
        <f>G32</f>
        <v>120</v>
      </c>
      <c r="G16" s="240"/>
      <c r="H16" s="241"/>
      <c r="I16" s="15">
        <f>S32</f>
        <v>60</v>
      </c>
      <c r="J16" s="303"/>
      <c r="K16" s="304"/>
      <c r="L16" s="16">
        <f>U42</f>
        <v>26</v>
      </c>
      <c r="M16" s="258"/>
      <c r="N16" s="259"/>
      <c r="O16" s="17">
        <f>U44</f>
        <v>20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 t="s">
        <v>305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1</v>
      </c>
      <c r="F27" s="3">
        <v>1</v>
      </c>
      <c r="G27" s="32">
        <f t="shared" si="0"/>
        <v>1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24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12</v>
      </c>
      <c r="T30" s="36" t="s">
        <v>39</v>
      </c>
      <c r="U30" s="3">
        <f>SUM(S21:S23)+(S27+S28)</f>
        <v>12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120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60</v>
      </c>
      <c r="T32" s="36" t="s">
        <v>42</v>
      </c>
      <c r="U32" s="3">
        <f>SUM(S24:S26)+SUM(S27:S28)</f>
        <v>12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26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16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4</v>
      </c>
      <c r="R42" s="10"/>
      <c r="S42" s="10"/>
      <c r="T42" s="36" t="s">
        <v>39</v>
      </c>
      <c r="U42" s="3">
        <f>Q37+Q39+Q41</f>
        <v>26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30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46</v>
      </c>
      <c r="R44" s="10"/>
      <c r="S44" s="10"/>
      <c r="T44" s="36" t="s">
        <v>42</v>
      </c>
      <c r="U44" s="3">
        <f>Q38+Q40+Q42</f>
        <v>20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16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>
        <v>26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>
        <v>4</v>
      </c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>
        <v>16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26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>
        <v>2</v>
      </c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v>8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309"/>
      <c r="M79" s="27" t="s">
        <v>306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307</v>
      </c>
      <c r="N80" s="10"/>
      <c r="O80" s="10"/>
      <c r="P80" s="10"/>
      <c r="Q80" s="3">
        <v>9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 t="s">
        <v>302</v>
      </c>
      <c r="N81" s="10"/>
      <c r="O81" s="10"/>
      <c r="P81" s="10"/>
      <c r="Q81" s="3">
        <v>4</v>
      </c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11</v>
      </c>
      <c r="F82" s="10"/>
      <c r="G82" s="10"/>
      <c r="H82" s="10"/>
      <c r="I82" s="10"/>
      <c r="J82" s="10"/>
      <c r="K82" s="309"/>
      <c r="M82" s="27" t="s">
        <v>254</v>
      </c>
      <c r="N82" s="10"/>
      <c r="O82" s="10"/>
      <c r="P82" s="10"/>
      <c r="Q82" s="3">
        <v>33</v>
      </c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3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24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5</v>
      </c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>
        <v>20</v>
      </c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8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1</v>
      </c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9</v>
      </c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>
        <v>10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>
        <v>9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104</v>
      </c>
      <c r="J95" s="10"/>
      <c r="K95" s="309"/>
      <c r="M95" s="27" t="s">
        <v>125</v>
      </c>
      <c r="N95" s="10"/>
      <c r="O95" s="10"/>
      <c r="P95" s="10"/>
      <c r="Q95" s="3">
        <v>16</v>
      </c>
      <c r="R95" s="10"/>
      <c r="S95" s="10"/>
      <c r="T95" s="36" t="s">
        <v>39</v>
      </c>
      <c r="U95" s="3">
        <f>SUM(Q70:Q95)</f>
        <v>80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2</v>
      </c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2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E93" sqref="E9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14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32</v>
      </c>
      <c r="F11" s="5"/>
      <c r="G11" s="53" t="s">
        <v>12</v>
      </c>
      <c r="H11" s="8"/>
      <c r="I11" s="9"/>
      <c r="J11" s="9"/>
      <c r="K11" s="61">
        <f>U32+U44+I66+I95+I111</f>
        <v>127</v>
      </c>
      <c r="M11" s="291"/>
      <c r="N11" s="292"/>
      <c r="O11" s="292"/>
      <c r="P11" s="58">
        <f>E11+K11</f>
        <v>159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20.125786163522012</v>
      </c>
      <c r="F13" s="5"/>
      <c r="G13" s="5"/>
      <c r="H13" s="5"/>
      <c r="I13" s="5"/>
      <c r="J13" s="11" t="s">
        <v>13</v>
      </c>
      <c r="K13" s="49">
        <f>K11*100/P11</f>
        <v>79.874213836477992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266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22</v>
      </c>
      <c r="D16" s="297"/>
      <c r="E16" s="298"/>
      <c r="F16" s="16">
        <f>G32</f>
        <v>56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57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>
        <v>40</v>
      </c>
      <c r="T17" s="35" t="s">
        <v>223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57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57</v>
      </c>
      <c r="R44" s="10"/>
      <c r="S44" s="10"/>
      <c r="T44" s="36" t="s">
        <v>42</v>
      </c>
      <c r="U44" s="3">
        <f>Q38+Q40+Q42</f>
        <v>57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57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63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>
        <v>7</v>
      </c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>
        <v>2</v>
      </c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>
        <v>1</v>
      </c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147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254</v>
      </c>
      <c r="N80" s="10"/>
      <c r="O80" s="10"/>
      <c r="P80" s="10"/>
      <c r="Q80" s="3">
        <v>23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1</v>
      </c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2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>
        <v>2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7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32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31" workbookViewId="0">
      <selection activeCell="I29" sqref="I2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42578125" style="2" customWidth="1"/>
    <col min="19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15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191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85</v>
      </c>
      <c r="F11" s="5"/>
      <c r="G11" s="53" t="s">
        <v>12</v>
      </c>
      <c r="H11" s="8"/>
      <c r="I11" s="9"/>
      <c r="J11" s="9"/>
      <c r="K11" s="61">
        <f>U32+U44+I66+I95+I111</f>
        <v>128</v>
      </c>
      <c r="M11" s="291"/>
      <c r="N11" s="292"/>
      <c r="O11" s="292"/>
      <c r="P11" s="58">
        <f>E11+K11</f>
        <v>213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9.5" customHeight="1" x14ac:dyDescent="0.25">
      <c r="A13" s="1"/>
      <c r="C13" s="5"/>
      <c r="D13" s="11" t="s">
        <v>13</v>
      </c>
      <c r="E13" s="41">
        <f>E11*100/P11</f>
        <v>39.906103286384976</v>
      </c>
      <c r="F13" s="5"/>
      <c r="G13" s="5"/>
      <c r="H13" s="5"/>
      <c r="I13" s="5"/>
      <c r="J13" s="11" t="s">
        <v>13</v>
      </c>
      <c r="K13" s="49">
        <f>K11*100/P11</f>
        <v>60.093896713615024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266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27</v>
      </c>
      <c r="D16" s="297"/>
      <c r="E16" s="298"/>
      <c r="F16" s="16">
        <f>G32</f>
        <v>76</v>
      </c>
      <c r="G16" s="240"/>
      <c r="H16" s="241"/>
      <c r="I16" s="15">
        <f>S32</f>
        <v>256</v>
      </c>
      <c r="J16" s="303"/>
      <c r="K16" s="304"/>
      <c r="L16" s="16">
        <f>U42</f>
        <v>4</v>
      </c>
      <c r="M16" s="258"/>
      <c r="N16" s="259"/>
      <c r="O16" s="17">
        <f>U44</f>
        <v>34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 t="s">
        <v>305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6</v>
      </c>
      <c r="R23" s="3">
        <v>4</v>
      </c>
      <c r="S23" s="32">
        <f t="shared" si="1"/>
        <v>24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24</v>
      </c>
      <c r="R28" s="34">
        <v>1</v>
      </c>
      <c r="S28" s="35">
        <f t="shared" si="1"/>
        <v>24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19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64</v>
      </c>
      <c r="T30" s="36" t="s">
        <v>39</v>
      </c>
      <c r="U30" s="3">
        <f>SUM(S21:S23)+(S27+S28)</f>
        <v>60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76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256</v>
      </c>
      <c r="T32" s="36" t="s">
        <v>42</v>
      </c>
      <c r="U32" s="3">
        <f>SUM(S24:S26)+SUM(S27:S28)</f>
        <v>40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4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30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7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4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4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38</v>
      </c>
      <c r="R44" s="10"/>
      <c r="S44" s="10"/>
      <c r="T44" s="36" t="s">
        <v>42</v>
      </c>
      <c r="U44" s="3">
        <f>Q38+Q40+Q42</f>
        <v>34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30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>
        <v>4</v>
      </c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>
        <v>4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>
        <v>1</v>
      </c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>
        <v>2</v>
      </c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42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5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309"/>
      <c r="M79" s="27" t="s">
        <v>240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241</v>
      </c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4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4</v>
      </c>
      <c r="F95" s="10"/>
      <c r="G95" s="10"/>
      <c r="H95" s="36" t="s">
        <v>42</v>
      </c>
      <c r="I95" s="3">
        <f>SUM(E70:E95)</f>
        <v>12</v>
      </c>
      <c r="J95" s="10"/>
      <c r="K95" s="309"/>
      <c r="M95" s="27" t="s">
        <v>125</v>
      </c>
      <c r="N95" s="10"/>
      <c r="O95" s="10"/>
      <c r="P95" s="10"/>
      <c r="Q95" s="3">
        <v>14</v>
      </c>
      <c r="R95" s="10"/>
      <c r="S95" s="10"/>
      <c r="T95" s="36" t="s">
        <v>39</v>
      </c>
      <c r="U95" s="3">
        <f>SUM(Q70:Q95)</f>
        <v>14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>
        <v>1</v>
      </c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2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U16" sqref="U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425781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16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31</v>
      </c>
      <c r="M11" s="291"/>
      <c r="N11" s="292"/>
      <c r="O11" s="292"/>
      <c r="P11" s="58">
        <f>E11+K11</f>
        <v>31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0</v>
      </c>
      <c r="F13" s="5"/>
      <c r="G13" s="5"/>
      <c r="H13" s="5"/>
      <c r="I13" s="5"/>
      <c r="J13" s="11" t="s">
        <v>13</v>
      </c>
      <c r="K13" s="49">
        <f>K11*100/P11</f>
        <v>100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267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18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31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>
        <v>40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92" t="s">
        <v>176</v>
      </c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67" t="s">
        <v>149</v>
      </c>
      <c r="B36" s="73"/>
      <c r="C36" s="73"/>
      <c r="D36" s="10"/>
      <c r="E36" s="40">
        <v>0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31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SUM(E36:E42)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31</v>
      </c>
      <c r="R44" s="10"/>
      <c r="S44" s="10"/>
      <c r="T44" s="36" t="s">
        <v>42</v>
      </c>
      <c r="U44" s="3">
        <f>Q38+Q40+Q42</f>
        <v>31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88</v>
      </c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150</v>
      </c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 t="s">
        <v>151</v>
      </c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152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153</v>
      </c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 t="s">
        <v>154</v>
      </c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 t="s">
        <v>155</v>
      </c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 t="s">
        <v>156</v>
      </c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I23" sqref="I2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17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4.25" customHeight="1" thickBot="1" x14ac:dyDescent="0.3">
      <c r="A7" s="1" t="s">
        <v>8</v>
      </c>
      <c r="C7" s="3">
        <v>4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28</v>
      </c>
      <c r="F11" s="5"/>
      <c r="G11" s="53" t="s">
        <v>12</v>
      </c>
      <c r="H11" s="8"/>
      <c r="I11" s="9"/>
      <c r="J11" s="9"/>
      <c r="K11" s="61">
        <f>U32+U44+I66+I95+I111</f>
        <v>4</v>
      </c>
      <c r="M11" s="291"/>
      <c r="N11" s="292"/>
      <c r="O11" s="292"/>
      <c r="P11" s="58">
        <f>E11+K11</f>
        <v>32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87.5</v>
      </c>
      <c r="F13" s="5"/>
      <c r="G13" s="5"/>
      <c r="H13" s="5"/>
      <c r="I13" s="5"/>
      <c r="J13" s="11" t="s">
        <v>13</v>
      </c>
      <c r="K13" s="49">
        <f>K11*100/P11</f>
        <v>12.5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270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21</v>
      </c>
      <c r="D16" s="297"/>
      <c r="E16" s="298"/>
      <c r="F16" s="16">
        <f>G32</f>
        <v>44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2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 t="s">
        <v>305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2</v>
      </c>
      <c r="R44" s="10"/>
      <c r="S44" s="10"/>
      <c r="T44" s="36" t="s">
        <v>42</v>
      </c>
      <c r="U44" s="3">
        <f>Q38+Q40+Q42</f>
        <v>2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>
        <v>3</v>
      </c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242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306</v>
      </c>
      <c r="N80" s="10"/>
      <c r="O80" s="10"/>
      <c r="P80" s="10"/>
      <c r="Q80" s="3">
        <v>4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 t="s">
        <v>302</v>
      </c>
      <c r="N81" s="10"/>
      <c r="O81" s="10"/>
      <c r="P81" s="10"/>
      <c r="Q81" s="3">
        <v>3</v>
      </c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>
        <v>16</v>
      </c>
      <c r="R95" s="10"/>
      <c r="S95" s="10"/>
      <c r="T95" s="36" t="s">
        <v>39</v>
      </c>
      <c r="U95" s="3">
        <f>SUM(Q70:Q95)</f>
        <v>28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6" sqref="V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18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157</v>
      </c>
      <c r="F11" s="5"/>
      <c r="G11" s="53" t="s">
        <v>12</v>
      </c>
      <c r="H11" s="8"/>
      <c r="I11" s="9"/>
      <c r="J11" s="9"/>
      <c r="K11" s="61">
        <f>U32+U44+I66+I95+I111</f>
        <v>198</v>
      </c>
      <c r="M11" s="291"/>
      <c r="N11" s="292"/>
      <c r="O11" s="292"/>
      <c r="P11" s="58">
        <f>E11+K11</f>
        <v>355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44.225352112676056</v>
      </c>
      <c r="F13" s="5"/>
      <c r="G13" s="5"/>
      <c r="H13" s="5"/>
      <c r="I13" s="5"/>
      <c r="J13" s="11" t="s">
        <v>13</v>
      </c>
      <c r="K13" s="49">
        <f>K11*100/P11</f>
        <v>55.774647887323944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23</v>
      </c>
      <c r="D16" s="297"/>
      <c r="E16" s="298"/>
      <c r="F16" s="16">
        <f>G32</f>
        <v>85</v>
      </c>
      <c r="G16" s="240"/>
      <c r="H16" s="241"/>
      <c r="I16" s="15">
        <f>S32</f>
        <v>180</v>
      </c>
      <c r="J16" s="303"/>
      <c r="K16" s="304"/>
      <c r="L16" s="16">
        <f>U42</f>
        <v>13</v>
      </c>
      <c r="M16" s="258"/>
      <c r="N16" s="259"/>
      <c r="O16" s="17">
        <f>U44</f>
        <v>13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 t="s">
        <v>305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f>12*3</f>
        <v>36</v>
      </c>
      <c r="R27" s="3">
        <v>1</v>
      </c>
      <c r="S27" s="32">
        <f t="shared" si="1"/>
        <v>36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36</v>
      </c>
      <c r="T30" s="36" t="s">
        <v>39</v>
      </c>
      <c r="U30" s="3">
        <f>SUM(S21:S23)+(S27+S28)</f>
        <v>36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85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180</v>
      </c>
      <c r="T32" s="36" t="s">
        <v>42</v>
      </c>
      <c r="U32" s="3">
        <f>SUM(S24:S26)+SUM(S27:S28)</f>
        <v>36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13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13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13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26</v>
      </c>
      <c r="R44" s="10"/>
      <c r="S44" s="10"/>
      <c r="T44" s="36" t="s">
        <v>42</v>
      </c>
      <c r="U44" s="3">
        <f>Q38+Q40+Q42</f>
        <v>13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13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>
        <v>5</v>
      </c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>
        <v>27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47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5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>
        <v>2</v>
      </c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>
        <v>1</v>
      </c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>
        <v>3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>
        <v>4</v>
      </c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v>14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151</v>
      </c>
      <c r="N79" s="10"/>
      <c r="O79" s="10"/>
      <c r="P79" s="10"/>
      <c r="Q79" s="3">
        <v>6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150</v>
      </c>
      <c r="N80" s="10"/>
      <c r="O80" s="10"/>
      <c r="P80" s="10"/>
      <c r="Q80" s="3">
        <v>7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 t="s">
        <v>254</v>
      </c>
      <c r="N81" s="10"/>
      <c r="O81" s="10"/>
      <c r="P81" s="10"/>
      <c r="Q81" s="3">
        <v>42</v>
      </c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22</v>
      </c>
      <c r="F82" s="10"/>
      <c r="G82" s="10"/>
      <c r="H82" s="10"/>
      <c r="I82" s="10"/>
      <c r="J82" s="10"/>
      <c r="K82" s="309"/>
      <c r="M82" s="27" t="s">
        <v>306</v>
      </c>
      <c r="N82" s="10"/>
      <c r="O82" s="10"/>
      <c r="P82" s="10"/>
      <c r="Q82" s="3">
        <v>6</v>
      </c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2</v>
      </c>
      <c r="F83" s="10"/>
      <c r="G83" s="10"/>
      <c r="H83" s="10"/>
      <c r="I83" s="10"/>
      <c r="J83" s="10"/>
      <c r="K83" s="309"/>
      <c r="M83" s="27" t="s">
        <v>307</v>
      </c>
      <c r="N83" s="10"/>
      <c r="O83" s="10"/>
      <c r="P83" s="10"/>
      <c r="Q83" s="3">
        <v>2</v>
      </c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32</v>
      </c>
      <c r="F84" s="10"/>
      <c r="G84" s="10"/>
      <c r="H84" s="10"/>
      <c r="I84" s="10"/>
      <c r="J84" s="10"/>
      <c r="K84" s="309"/>
      <c r="M84" s="27" t="s">
        <v>302</v>
      </c>
      <c r="N84" s="10"/>
      <c r="O84" s="10"/>
      <c r="P84" s="10"/>
      <c r="Q84" s="3">
        <v>3</v>
      </c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 t="s">
        <v>303</v>
      </c>
      <c r="N85" s="10"/>
      <c r="O85" s="10"/>
      <c r="P85" s="10"/>
      <c r="Q85" s="3">
        <v>1</v>
      </c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13</v>
      </c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9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>
        <v>20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>
        <v>3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102</v>
      </c>
      <c r="J95" s="10"/>
      <c r="K95" s="309"/>
      <c r="M95" s="27" t="s">
        <v>125</v>
      </c>
      <c r="N95" s="10"/>
      <c r="O95" s="10"/>
      <c r="P95" s="10"/>
      <c r="Q95" s="3">
        <v>9</v>
      </c>
      <c r="R95" s="10"/>
      <c r="S95" s="10"/>
      <c r="T95" s="36" t="s">
        <v>39</v>
      </c>
      <c r="U95" s="3">
        <f>SUM(Q70:Q95)</f>
        <v>103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D27" sqref="D2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1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2.75" customHeight="1" x14ac:dyDescent="0.25">
      <c r="A8" s="1"/>
      <c r="C8" s="4"/>
      <c r="D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89</v>
      </c>
      <c r="F11" s="5"/>
      <c r="G11" s="53" t="s">
        <v>12</v>
      </c>
      <c r="H11" s="8"/>
      <c r="I11" s="9"/>
      <c r="J11" s="9"/>
      <c r="K11" s="61">
        <f>U32+U44+I66+I95+I111</f>
        <v>37</v>
      </c>
      <c r="M11" s="291"/>
      <c r="N11" s="292"/>
      <c r="O11" s="292"/>
      <c r="P11" s="58">
        <f>E11+K11</f>
        <v>126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70.634920634920633</v>
      </c>
      <c r="F13" s="5"/>
      <c r="G13" s="5"/>
      <c r="H13" s="5"/>
      <c r="I13" s="5"/>
      <c r="J13" s="11" t="s">
        <v>13</v>
      </c>
      <c r="K13" s="49">
        <f>K11*100/P11</f>
        <v>29.365079365079364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269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  <c r="X15" s="68"/>
    </row>
    <row r="16" spans="1:24" ht="15.75" customHeight="1" x14ac:dyDescent="0.25">
      <c r="A16" s="240"/>
      <c r="B16" s="241"/>
      <c r="C16" s="15">
        <f>E44</f>
        <v>17</v>
      </c>
      <c r="D16" s="297"/>
      <c r="E16" s="298"/>
      <c r="F16" s="16">
        <f>G32</f>
        <v>18</v>
      </c>
      <c r="G16" s="240"/>
      <c r="H16" s="241"/>
      <c r="I16" s="15">
        <f>S32</f>
        <v>144</v>
      </c>
      <c r="J16" s="303"/>
      <c r="K16" s="304"/>
      <c r="L16" s="16">
        <f>U42</f>
        <v>16</v>
      </c>
      <c r="M16" s="258"/>
      <c r="N16" s="259"/>
      <c r="O16" s="17">
        <f>U44</f>
        <v>4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225</v>
      </c>
      <c r="S17" s="34">
        <v>20</v>
      </c>
      <c r="T17" s="35" t="s">
        <v>301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8</v>
      </c>
      <c r="R23" s="3">
        <v>4</v>
      </c>
      <c r="S23" s="32">
        <f t="shared" si="1"/>
        <v>32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4</v>
      </c>
      <c r="R26" s="3">
        <v>1</v>
      </c>
      <c r="S26" s="32">
        <f t="shared" si="1"/>
        <v>4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48</v>
      </c>
      <c r="T30" s="36" t="s">
        <v>39</v>
      </c>
      <c r="U30" s="3">
        <f>SUM(S21:S23)+(S27+S28)</f>
        <v>44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144</v>
      </c>
      <c r="T32" s="36" t="s">
        <v>42</v>
      </c>
      <c r="U32" s="3">
        <f>SUM(S24:S26)+SUM(S27:S28)</f>
        <v>16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16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16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20</v>
      </c>
      <c r="R44" s="10"/>
      <c r="S44" s="10"/>
      <c r="T44" s="36" t="s">
        <v>42</v>
      </c>
      <c r="U44" s="3">
        <f>Q38+Q40+Q42</f>
        <v>4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>
        <v>1</v>
      </c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3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>
        <v>16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>
        <v>2</v>
      </c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>
        <v>5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18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ht="16.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254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302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 t="s">
        <v>303</v>
      </c>
      <c r="N81" s="10"/>
      <c r="O81" s="10"/>
      <c r="P81" s="10"/>
      <c r="Q81" s="3">
        <v>2</v>
      </c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>
        <v>3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</v>
      </c>
      <c r="F95" s="10"/>
      <c r="G95" s="10"/>
      <c r="H95" s="36" t="s">
        <v>42</v>
      </c>
      <c r="I95" s="3">
        <f>SUM(E70:E95)</f>
        <v>5</v>
      </c>
      <c r="J95" s="10"/>
      <c r="K95" s="309"/>
      <c r="M95" s="27" t="s">
        <v>125</v>
      </c>
      <c r="N95" s="10"/>
      <c r="O95" s="10"/>
      <c r="P95" s="10"/>
      <c r="Q95" s="3">
        <v>4</v>
      </c>
      <c r="R95" s="10"/>
      <c r="S95" s="10"/>
      <c r="T95" s="36" t="s">
        <v>39</v>
      </c>
      <c r="U95" s="3">
        <f>SUM(Q70:Q95)</f>
        <v>9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>
        <v>2</v>
      </c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2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T14:V14"/>
    <mergeCell ref="R9:W9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10:U10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R16" sqref="R16:T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19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408</v>
      </c>
      <c r="F11" s="5"/>
      <c r="G11" s="53" t="s">
        <v>12</v>
      </c>
      <c r="H11" s="8"/>
      <c r="I11" s="9"/>
      <c r="J11" s="9"/>
      <c r="K11" s="61">
        <f>U32+U44+I66+I95+I111</f>
        <v>241</v>
      </c>
      <c r="M11" s="291"/>
      <c r="N11" s="292"/>
      <c r="O11" s="292"/>
      <c r="P11" s="58">
        <f>E11+K11</f>
        <v>649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62.865947611710325</v>
      </c>
      <c r="F13" s="5"/>
      <c r="G13" s="5"/>
      <c r="H13" s="5"/>
      <c r="I13" s="5"/>
      <c r="J13" s="11" t="s">
        <v>13</v>
      </c>
      <c r="K13" s="49">
        <f>K11*100/P11</f>
        <v>37.134052388289675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269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25</v>
      </c>
      <c r="D16" s="297"/>
      <c r="E16" s="298"/>
      <c r="F16" s="16">
        <f>G32</f>
        <v>85</v>
      </c>
      <c r="G16" s="240"/>
      <c r="H16" s="241"/>
      <c r="I16" s="15">
        <f>S32</f>
        <v>0</v>
      </c>
      <c r="J16" s="303"/>
      <c r="K16" s="304"/>
      <c r="L16" s="16">
        <f>U42</f>
        <v>38</v>
      </c>
      <c r="M16" s="258"/>
      <c r="N16" s="259"/>
      <c r="O16" s="17">
        <f>U44</f>
        <v>22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 t="s">
        <v>305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85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31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22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7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38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60</v>
      </c>
      <c r="R44" s="10"/>
      <c r="S44" s="10"/>
      <c r="T44" s="36" t="s">
        <v>42</v>
      </c>
      <c r="U44" s="3">
        <f>Q38+Q40+Q42</f>
        <v>22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22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>
        <v>31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>
        <v>14</v>
      </c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>
        <v>14</v>
      </c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>
        <v>21</v>
      </c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>
        <v>12</v>
      </c>
      <c r="F63" s="10"/>
      <c r="G63" s="10"/>
      <c r="H63" s="10"/>
      <c r="I63" s="10"/>
      <c r="J63" s="10"/>
      <c r="K63" s="309"/>
      <c r="M63" s="67" t="s">
        <v>311</v>
      </c>
      <c r="P63" s="10"/>
      <c r="Q63" s="3">
        <v>3</v>
      </c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55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69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>
        <v>11</v>
      </c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>
        <v>6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f>12+25+25+9</f>
        <v>71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6</v>
      </c>
      <c r="F79" s="10"/>
      <c r="G79" s="10"/>
      <c r="H79" s="10"/>
      <c r="I79" s="10"/>
      <c r="J79" s="10"/>
      <c r="K79" s="309"/>
      <c r="M79" s="27" t="s">
        <v>166</v>
      </c>
      <c r="N79" s="10"/>
      <c r="O79" s="10"/>
      <c r="P79" s="10"/>
      <c r="Q79" s="3">
        <v>37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303</v>
      </c>
      <c r="N80" s="10"/>
      <c r="O80" s="10"/>
      <c r="P80" s="10"/>
      <c r="Q80" s="3">
        <v>30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4</v>
      </c>
      <c r="F81" s="10"/>
      <c r="G81" s="10"/>
      <c r="H81" s="10"/>
      <c r="I81" s="10"/>
      <c r="J81" s="10"/>
      <c r="K81" s="309"/>
      <c r="M81" s="27" t="s">
        <v>151</v>
      </c>
      <c r="N81" s="10"/>
      <c r="O81" s="10"/>
      <c r="P81" s="10"/>
      <c r="Q81" s="3">
        <v>1</v>
      </c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26</v>
      </c>
      <c r="F82" s="10"/>
      <c r="G82" s="10"/>
      <c r="H82" s="10"/>
      <c r="I82" s="10"/>
      <c r="J82" s="10"/>
      <c r="K82" s="309"/>
      <c r="M82" s="27" t="s">
        <v>160</v>
      </c>
      <c r="N82" s="10"/>
      <c r="O82" s="10"/>
      <c r="P82" s="10"/>
      <c r="Q82" s="3">
        <v>21</v>
      </c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 t="s">
        <v>306</v>
      </c>
      <c r="N83" s="10"/>
      <c r="O83" s="10"/>
      <c r="P83" s="10"/>
      <c r="Q83" s="3">
        <v>4</v>
      </c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 t="s">
        <v>307</v>
      </c>
      <c r="N84" s="10"/>
      <c r="O84" s="10"/>
      <c r="P84" s="10"/>
      <c r="Q84" s="3">
        <v>80</v>
      </c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3</v>
      </c>
      <c r="F85" s="10"/>
      <c r="G85" s="10"/>
      <c r="H85" s="10"/>
      <c r="I85" s="10"/>
      <c r="J85" s="10"/>
      <c r="K85" s="309"/>
      <c r="M85" s="27" t="s">
        <v>302</v>
      </c>
      <c r="N85" s="10"/>
      <c r="O85" s="10"/>
      <c r="P85" s="10"/>
      <c r="Q85" s="3">
        <v>24</v>
      </c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 t="s">
        <v>312</v>
      </c>
      <c r="N86" s="10"/>
      <c r="O86" s="10"/>
      <c r="P86" s="10"/>
      <c r="Q86" s="3">
        <v>1</v>
      </c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9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f>26+7</f>
        <v>33</v>
      </c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>
        <v>33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>
        <v>41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>
        <v>4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156</v>
      </c>
      <c r="J95" s="10"/>
      <c r="K95" s="309"/>
      <c r="M95" s="27" t="s">
        <v>125</v>
      </c>
      <c r="N95" s="10"/>
      <c r="O95" s="10"/>
      <c r="P95" s="10"/>
      <c r="Q95" s="3">
        <v>7</v>
      </c>
      <c r="R95" s="10"/>
      <c r="S95" s="10"/>
      <c r="T95" s="36" t="s">
        <v>39</v>
      </c>
      <c r="U95" s="3">
        <f>SUM(Q70:Q95)</f>
        <v>298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>
        <v>1</v>
      </c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>
        <v>2</v>
      </c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2</v>
      </c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6</v>
      </c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8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3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6" sqref="V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20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4.25" customHeight="1" thickBot="1" x14ac:dyDescent="0.3">
      <c r="A7" s="1" t="s">
        <v>8</v>
      </c>
      <c r="C7" s="3">
        <v>1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12</v>
      </c>
      <c r="F11" s="5"/>
      <c r="G11" s="53" t="s">
        <v>12</v>
      </c>
      <c r="H11" s="8"/>
      <c r="I11" s="9"/>
      <c r="J11" s="9"/>
      <c r="K11" s="61">
        <f>U32+U44+I66+I95+I111</f>
        <v>62</v>
      </c>
      <c r="M11" s="291"/>
      <c r="N11" s="292"/>
      <c r="O11" s="292"/>
      <c r="P11" s="58">
        <f>E11+K11</f>
        <v>74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16.216216216216218</v>
      </c>
      <c r="F13" s="5"/>
      <c r="G13" s="5"/>
      <c r="H13" s="5"/>
      <c r="I13" s="5"/>
      <c r="J13" s="11" t="s">
        <v>13</v>
      </c>
      <c r="K13" s="49">
        <f>K11*100/P11</f>
        <v>83.78378378378379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267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19</v>
      </c>
      <c r="D16" s="297"/>
      <c r="E16" s="298"/>
      <c r="F16" s="16">
        <f>G32</f>
        <v>4</v>
      </c>
      <c r="G16" s="240"/>
      <c r="H16" s="241"/>
      <c r="I16" s="15">
        <f>S32</f>
        <v>0</v>
      </c>
      <c r="J16" s="303"/>
      <c r="K16" s="304"/>
      <c r="L16" s="16">
        <f>U42</f>
        <v>6</v>
      </c>
      <c r="M16" s="258"/>
      <c r="N16" s="259"/>
      <c r="O16" s="17">
        <f>U44</f>
        <v>31</v>
      </c>
      <c r="R16" s="187" t="s">
        <v>218</v>
      </c>
      <c r="S16" s="188" t="s">
        <v>221</v>
      </c>
      <c r="T16" s="189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 t="s">
        <v>305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4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6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31</v>
      </c>
      <c r="R38" s="10"/>
      <c r="S38" s="10"/>
      <c r="T38" s="10"/>
      <c r="U38" s="10"/>
      <c r="V38" s="10"/>
      <c r="W38" s="311"/>
    </row>
    <row r="39" spans="1:23" x14ac:dyDescent="0.25">
      <c r="A39" s="27" t="s">
        <v>48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8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6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37</v>
      </c>
      <c r="R44" s="10"/>
      <c r="S44" s="10"/>
      <c r="T44" s="36" t="s">
        <v>42</v>
      </c>
      <c r="U44" s="3">
        <f>Q38+Q40+Q42</f>
        <v>31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31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>
        <v>6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6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6" sqref="V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4.2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21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66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375</v>
      </c>
      <c r="F11" s="5"/>
      <c r="G11" s="53" t="s">
        <v>12</v>
      </c>
      <c r="H11" s="8"/>
      <c r="I11" s="9"/>
      <c r="J11" s="9"/>
      <c r="K11" s="61">
        <f>U32+U44+I66+I95+I111</f>
        <v>281</v>
      </c>
      <c r="M11" s="291"/>
      <c r="N11" s="292"/>
      <c r="O11" s="292"/>
      <c r="P11" s="58">
        <f>E11+K11</f>
        <v>656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57.164634146341463</v>
      </c>
      <c r="F13" s="5"/>
      <c r="G13" s="5"/>
      <c r="H13" s="5"/>
      <c r="I13" s="5"/>
      <c r="J13" s="11" t="s">
        <v>13</v>
      </c>
      <c r="K13" s="49">
        <f>K11*100/P11</f>
        <v>42.835365853658537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23</v>
      </c>
      <c r="D16" s="297"/>
      <c r="E16" s="298"/>
      <c r="F16" s="16">
        <f>G32</f>
        <v>100</v>
      </c>
      <c r="G16" s="240"/>
      <c r="H16" s="241"/>
      <c r="I16" s="15">
        <f>S32</f>
        <v>5</v>
      </c>
      <c r="J16" s="303"/>
      <c r="K16" s="304"/>
      <c r="L16" s="16">
        <f>U42</f>
        <v>14</v>
      </c>
      <c r="M16" s="258"/>
      <c r="N16" s="259"/>
      <c r="O16" s="17">
        <f>U44</f>
        <v>43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>
        <v>20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100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5</v>
      </c>
      <c r="T32" s="36" t="s">
        <v>42</v>
      </c>
      <c r="U32" s="3">
        <f>SUM(S24:S26)+SUM(S27:S28)</f>
        <v>1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14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43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14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57</v>
      </c>
      <c r="R44" s="10"/>
      <c r="S44" s="10"/>
      <c r="T44" s="36" t="s">
        <v>42</v>
      </c>
      <c r="U44" s="3">
        <f>Q38+Q40+Q42</f>
        <v>43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43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>
        <v>14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>
        <v>9</v>
      </c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>
        <v>25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3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71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23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>
        <v>2</v>
      </c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>
        <v>26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>
        <v>9</v>
      </c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>
        <v>3</v>
      </c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>
        <v>3</v>
      </c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>
        <v>6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4</v>
      </c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f>25+26+8</f>
        <v>59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309"/>
      <c r="M79" s="27" t="s">
        <v>151</v>
      </c>
      <c r="N79" s="10"/>
      <c r="O79" s="10"/>
      <c r="P79" s="10"/>
      <c r="Q79" s="3">
        <v>23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309"/>
      <c r="M80" s="27" t="s">
        <v>160</v>
      </c>
      <c r="N80" s="10"/>
      <c r="O80" s="10"/>
      <c r="P80" s="10"/>
      <c r="Q80" s="3">
        <v>7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6</v>
      </c>
      <c r="F81" s="10"/>
      <c r="G81" s="10"/>
      <c r="H81" s="10"/>
      <c r="I81" s="10"/>
      <c r="J81" s="10"/>
      <c r="K81" s="309"/>
      <c r="M81" s="27" t="s">
        <v>254</v>
      </c>
      <c r="N81" s="10"/>
      <c r="O81" s="10"/>
      <c r="P81" s="10"/>
      <c r="Q81" s="3">
        <v>95</v>
      </c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28</v>
      </c>
      <c r="F82" s="10"/>
      <c r="G82" s="10"/>
      <c r="H82" s="10"/>
      <c r="I82" s="10"/>
      <c r="J82" s="10"/>
      <c r="K82" s="309"/>
      <c r="M82" s="27" t="s">
        <v>306</v>
      </c>
      <c r="N82" s="10"/>
      <c r="O82" s="10"/>
      <c r="P82" s="10"/>
      <c r="Q82" s="3">
        <v>9</v>
      </c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 t="s">
        <v>307</v>
      </c>
      <c r="N83" s="10"/>
      <c r="O83" s="10"/>
      <c r="P83" s="10"/>
      <c r="Q83" s="3">
        <v>13</v>
      </c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3</v>
      </c>
      <c r="F84" s="10"/>
      <c r="G84" s="10"/>
      <c r="H84" s="10"/>
      <c r="I84" s="10"/>
      <c r="J84" s="10"/>
      <c r="K84" s="309"/>
      <c r="M84" s="27" t="s">
        <v>313</v>
      </c>
      <c r="N84" s="10"/>
      <c r="O84" s="10"/>
      <c r="P84" s="10"/>
      <c r="Q84" s="3">
        <v>5</v>
      </c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4</v>
      </c>
      <c r="F85" s="10"/>
      <c r="G85" s="10"/>
      <c r="H85" s="10"/>
      <c r="I85" s="10"/>
      <c r="J85" s="10"/>
      <c r="K85" s="309"/>
      <c r="M85" s="27" t="s">
        <v>302</v>
      </c>
      <c r="N85" s="10"/>
      <c r="O85" s="10"/>
      <c r="P85" s="10"/>
      <c r="Q85" s="3">
        <v>35</v>
      </c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17</v>
      </c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7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3</v>
      </c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30</v>
      </c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4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>
        <v>46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>
        <v>17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159</v>
      </c>
      <c r="J95" s="10"/>
      <c r="K95" s="309"/>
      <c r="M95" s="27" t="s">
        <v>125</v>
      </c>
      <c r="N95" s="10"/>
      <c r="O95" s="10"/>
      <c r="P95" s="10"/>
      <c r="Q95" s="3">
        <v>25</v>
      </c>
      <c r="R95" s="10"/>
      <c r="S95" s="10"/>
      <c r="T95" s="36" t="s">
        <v>39</v>
      </c>
      <c r="U95" s="3">
        <f>SUM(Q70:Q95)</f>
        <v>336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>
        <v>2</v>
      </c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7</v>
      </c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7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2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22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115</v>
      </c>
      <c r="F11" s="5"/>
      <c r="G11" s="53" t="s">
        <v>12</v>
      </c>
      <c r="H11" s="8"/>
      <c r="I11" s="9"/>
      <c r="J11" s="9"/>
      <c r="K11" s="61">
        <f>U32+U44+I66+I95+I111</f>
        <v>156</v>
      </c>
      <c r="M11" s="291"/>
      <c r="N11" s="292"/>
      <c r="O11" s="292"/>
      <c r="P11" s="58">
        <f>E11+K11</f>
        <v>271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42.435424354243544</v>
      </c>
      <c r="F13" s="5"/>
      <c r="G13" s="5"/>
      <c r="H13" s="5"/>
      <c r="I13" s="5"/>
      <c r="J13" s="11" t="s">
        <v>13</v>
      </c>
      <c r="K13" s="49">
        <f>K11*100/P11</f>
        <v>57.564575645756456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23</v>
      </c>
      <c r="D16" s="297"/>
      <c r="E16" s="298"/>
      <c r="F16" s="16">
        <f>G32</f>
        <v>44</v>
      </c>
      <c r="G16" s="240"/>
      <c r="H16" s="241"/>
      <c r="I16" s="15">
        <f>S32</f>
        <v>20</v>
      </c>
      <c r="J16" s="303"/>
      <c r="K16" s="304"/>
      <c r="L16" s="16">
        <f>U42</f>
        <v>0</v>
      </c>
      <c r="M16" s="258"/>
      <c r="N16" s="259"/>
      <c r="O16" s="17">
        <f>U44</f>
        <v>7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 t="s">
        <v>305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5</v>
      </c>
      <c r="T30" s="36" t="s">
        <v>39</v>
      </c>
      <c r="U30" s="3">
        <f>SUM(S21:S23)+(S27+S28)</f>
        <v>4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20</v>
      </c>
      <c r="T32" s="36" t="s">
        <v>42</v>
      </c>
      <c r="U32" s="3">
        <f>SUM(S24:S26)+SUM(S27:S28)</f>
        <v>1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2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7</v>
      </c>
      <c r="R44" s="10"/>
      <c r="S44" s="10"/>
      <c r="T44" s="36" t="s">
        <v>42</v>
      </c>
      <c r="U44" s="3">
        <f>Q38+Q40+Q42</f>
        <v>7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5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>
        <v>2</v>
      </c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>
        <v>2</v>
      </c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>
        <v>9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23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>
        <v>6</v>
      </c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>
        <v>9</v>
      </c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>
        <v>2</v>
      </c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v>11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11</v>
      </c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254</v>
      </c>
      <c r="N80" s="10"/>
      <c r="O80" s="10"/>
      <c r="P80" s="10"/>
      <c r="Q80" s="3">
        <v>54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 t="s">
        <v>306</v>
      </c>
      <c r="N81" s="10"/>
      <c r="O81" s="10"/>
      <c r="P81" s="10"/>
      <c r="Q81" s="3">
        <v>2</v>
      </c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9</v>
      </c>
      <c r="F82" s="10"/>
      <c r="G82" s="10"/>
      <c r="H82" s="10"/>
      <c r="I82" s="10"/>
      <c r="J82" s="10"/>
      <c r="K82" s="309"/>
      <c r="M82" s="27" t="s">
        <v>307</v>
      </c>
      <c r="N82" s="10"/>
      <c r="O82" s="10"/>
      <c r="P82" s="10"/>
      <c r="Q82" s="3">
        <v>4</v>
      </c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 t="s">
        <v>302</v>
      </c>
      <c r="N83" s="10"/>
      <c r="O83" s="10"/>
      <c r="P83" s="10"/>
      <c r="Q83" s="3">
        <v>3</v>
      </c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28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7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12</v>
      </c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3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>
        <v>39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>
        <v>13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>
        <v>2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125</v>
      </c>
      <c r="J95" s="10"/>
      <c r="K95" s="309"/>
      <c r="M95" s="27" t="s">
        <v>125</v>
      </c>
      <c r="N95" s="10"/>
      <c r="O95" s="10"/>
      <c r="P95" s="10"/>
      <c r="Q95" s="3">
        <v>16</v>
      </c>
      <c r="R95" s="10"/>
      <c r="S95" s="10"/>
      <c r="T95" s="36" t="s">
        <v>39</v>
      </c>
      <c r="U95" s="3">
        <f>SUM(Q70:Q95)</f>
        <v>109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61" workbookViewId="0">
      <selection activeCell="Q94" sqref="Q9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23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94</v>
      </c>
      <c r="F11" s="5"/>
      <c r="G11" s="53" t="s">
        <v>12</v>
      </c>
      <c r="H11" s="8"/>
      <c r="I11" s="9"/>
      <c r="J11" s="9"/>
      <c r="K11" s="61">
        <f>U32+U44+I66+I95+I111</f>
        <v>122</v>
      </c>
      <c r="M11" s="291"/>
      <c r="N11" s="292"/>
      <c r="O11" s="292"/>
      <c r="P11" s="58">
        <f>E11+K11</f>
        <v>216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43.518518518518519</v>
      </c>
      <c r="F13" s="5"/>
      <c r="G13" s="5"/>
      <c r="H13" s="5"/>
      <c r="I13" s="5"/>
      <c r="J13" s="11" t="s">
        <v>13</v>
      </c>
      <c r="K13" s="49">
        <f>K11*100/P11</f>
        <v>56.481481481481481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22</v>
      </c>
      <c r="D16" s="297"/>
      <c r="E16" s="298"/>
      <c r="F16" s="16">
        <f>G32</f>
        <v>44</v>
      </c>
      <c r="G16" s="240"/>
      <c r="H16" s="241"/>
      <c r="I16" s="15">
        <f>S32</f>
        <v>208</v>
      </c>
      <c r="J16" s="303"/>
      <c r="K16" s="304"/>
      <c r="L16" s="16">
        <f>U42</f>
        <v>7</v>
      </c>
      <c r="M16" s="258"/>
      <c r="N16" s="259"/>
      <c r="O16" s="17">
        <f>U44</f>
        <v>4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 t="s">
        <v>305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f>12*4</f>
        <v>48</v>
      </c>
      <c r="R28" s="34">
        <v>1</v>
      </c>
      <c r="S28" s="35">
        <f t="shared" si="1"/>
        <v>48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52</v>
      </c>
      <c r="T30" s="36" t="s">
        <v>39</v>
      </c>
      <c r="U30" s="3">
        <f>SUM(S21:S23)+(S27+S28)</f>
        <v>52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208</v>
      </c>
      <c r="T32" s="36" t="s">
        <v>42</v>
      </c>
      <c r="U32" s="3">
        <f>SUM(S24:S26)+SUM(S27:S28)</f>
        <v>48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7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7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11</v>
      </c>
      <c r="R44" s="10"/>
      <c r="S44" s="10"/>
      <c r="T44" s="36" t="s">
        <v>42</v>
      </c>
      <c r="U44" s="3">
        <f>Q38+Q40+Q42</f>
        <v>4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>
        <v>7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>
        <v>3</v>
      </c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>
        <v>13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9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>
        <v>4</v>
      </c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v>5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254</v>
      </c>
      <c r="N79" s="10"/>
      <c r="O79" s="10"/>
      <c r="P79" s="10"/>
      <c r="Q79" s="3">
        <v>12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314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4</v>
      </c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10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1</v>
      </c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9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>
        <v>10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>
        <v>3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</v>
      </c>
      <c r="F95" s="10"/>
      <c r="G95" s="10"/>
      <c r="H95" s="36" t="s">
        <v>42</v>
      </c>
      <c r="I95" s="3">
        <f>SUM(E70:E95)</f>
        <v>39</v>
      </c>
      <c r="J95" s="10"/>
      <c r="K95" s="309"/>
      <c r="M95" s="27" t="s">
        <v>125</v>
      </c>
      <c r="N95" s="10"/>
      <c r="O95" s="10"/>
      <c r="P95" s="10"/>
      <c r="Q95" s="3">
        <v>5</v>
      </c>
      <c r="R95" s="10"/>
      <c r="S95" s="10"/>
      <c r="T95" s="36" t="s">
        <v>39</v>
      </c>
      <c r="U95" s="3">
        <f>SUM(Q70:Q95)</f>
        <v>24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1.28515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24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3.5" customHeight="1" thickBot="1" x14ac:dyDescent="0.3">
      <c r="A7" s="1" t="s">
        <v>8</v>
      </c>
      <c r="C7" s="3">
        <v>1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125</v>
      </c>
      <c r="F11" s="5"/>
      <c r="G11" s="53" t="s">
        <v>12</v>
      </c>
      <c r="H11" s="8"/>
      <c r="I11" s="9"/>
      <c r="J11" s="9"/>
      <c r="K11" s="61">
        <f>U32+U44+I66+I95+I111</f>
        <v>48</v>
      </c>
      <c r="M11" s="291"/>
      <c r="N11" s="292"/>
      <c r="O11" s="292"/>
      <c r="P11" s="58">
        <f>E11+K11</f>
        <v>173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72.25433526011561</v>
      </c>
      <c r="F13" s="5"/>
      <c r="G13" s="5"/>
      <c r="H13" s="5"/>
      <c r="I13" s="5"/>
      <c r="J13" s="11" t="s">
        <v>13</v>
      </c>
      <c r="K13" s="49">
        <f>K11*100/P11</f>
        <v>27.745664739884393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269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20</v>
      </c>
      <c r="D16" s="297"/>
      <c r="E16" s="298"/>
      <c r="F16" s="16">
        <f>G32</f>
        <v>4</v>
      </c>
      <c r="G16" s="240"/>
      <c r="H16" s="241"/>
      <c r="I16" s="15">
        <f>S32</f>
        <v>0</v>
      </c>
      <c r="J16" s="303"/>
      <c r="K16" s="304"/>
      <c r="L16" s="16">
        <f>U42</f>
        <v>62</v>
      </c>
      <c r="M16" s="258"/>
      <c r="N16" s="259"/>
      <c r="O16" s="17">
        <f>U44</f>
        <v>24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>
        <v>40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4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31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24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31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62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86</v>
      </c>
      <c r="R44" s="10"/>
      <c r="S44" s="10"/>
      <c r="T44" s="36" t="s">
        <v>42</v>
      </c>
      <c r="U44" s="3">
        <f>Q38+Q40+Q42</f>
        <v>24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24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>
        <v>31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>
        <v>31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67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24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62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303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1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25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191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451</v>
      </c>
      <c r="F11" s="5"/>
      <c r="G11" s="53" t="s">
        <v>12</v>
      </c>
      <c r="H11" s="8"/>
      <c r="I11" s="9"/>
      <c r="J11" s="9"/>
      <c r="K11" s="61">
        <f>U32+U44+I66+I95+I111</f>
        <v>369</v>
      </c>
      <c r="M11" s="291"/>
      <c r="N11" s="292"/>
      <c r="O11" s="292"/>
      <c r="P11" s="58">
        <f>E11+K11</f>
        <v>820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55</v>
      </c>
      <c r="F13" s="5"/>
      <c r="G13" s="5"/>
      <c r="H13" s="5"/>
      <c r="I13" s="5"/>
      <c r="J13" s="11" t="s">
        <v>13</v>
      </c>
      <c r="K13" s="49">
        <f>K11*100/P11</f>
        <v>45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33</v>
      </c>
      <c r="D16" s="297"/>
      <c r="E16" s="298"/>
      <c r="F16" s="16">
        <f>G32</f>
        <v>110</v>
      </c>
      <c r="G16" s="240"/>
      <c r="H16" s="241"/>
      <c r="I16" s="15">
        <f>S32</f>
        <v>175</v>
      </c>
      <c r="J16" s="303"/>
      <c r="K16" s="304"/>
      <c r="L16" s="16">
        <f>U42</f>
        <v>9</v>
      </c>
      <c r="M16" s="258"/>
      <c r="N16" s="259"/>
      <c r="O16" s="17">
        <f>U44</f>
        <v>71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 t="s">
        <v>305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8</v>
      </c>
      <c r="R23" s="3">
        <v>4</v>
      </c>
      <c r="S23" s="32">
        <f t="shared" si="1"/>
        <v>32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22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35</v>
      </c>
      <c r="T30" s="36" t="s">
        <v>39</v>
      </c>
      <c r="U30" s="3">
        <f>SUM(S21:S23)+(S27+S28)</f>
        <v>32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110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175</v>
      </c>
      <c r="T32" s="36" t="s">
        <v>42</v>
      </c>
      <c r="U32" s="3">
        <f>SUM(S24:S26)+SUM(S27:S28)</f>
        <v>3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8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9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59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8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12</v>
      </c>
      <c r="R42" s="10"/>
      <c r="S42" s="10"/>
      <c r="T42" s="36" t="s">
        <v>39</v>
      </c>
      <c r="U42" s="3">
        <f>Q37+Q39+Q41</f>
        <v>9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33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80</v>
      </c>
      <c r="R44" s="10"/>
      <c r="S44" s="10"/>
      <c r="T44" s="36" t="s">
        <v>42</v>
      </c>
      <c r="U44" s="3">
        <f>Q38+Q40+Q42</f>
        <v>71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59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>
        <v>9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>
        <v>12</v>
      </c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>
        <v>1</v>
      </c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>
        <v>73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151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>
        <v>17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>
        <v>71</v>
      </c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>
        <v>8</v>
      </c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f>42+66+4</f>
        <v>112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309"/>
      <c r="M79" s="27" t="s">
        <v>151</v>
      </c>
      <c r="N79" s="10"/>
      <c r="O79" s="10"/>
      <c r="P79" s="10"/>
      <c r="Q79" s="3">
        <v>30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160</v>
      </c>
      <c r="N80" s="10"/>
      <c r="O80" s="10"/>
      <c r="P80" s="10"/>
      <c r="Q80" s="3">
        <v>14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1</v>
      </c>
      <c r="F81" s="10"/>
      <c r="G81" s="10"/>
      <c r="H81" s="10"/>
      <c r="I81" s="10"/>
      <c r="J81" s="10"/>
      <c r="K81" s="309"/>
      <c r="M81" s="27" t="s">
        <v>254</v>
      </c>
      <c r="N81" s="10"/>
      <c r="O81" s="10"/>
      <c r="P81" s="10"/>
      <c r="Q81" s="3">
        <v>87</v>
      </c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26</v>
      </c>
      <c r="F82" s="10"/>
      <c r="G82" s="10"/>
      <c r="H82" s="10"/>
      <c r="I82" s="10"/>
      <c r="J82" s="10"/>
      <c r="K82" s="309"/>
      <c r="M82" s="27" t="s">
        <v>306</v>
      </c>
      <c r="N82" s="10"/>
      <c r="O82" s="10"/>
      <c r="P82" s="10"/>
      <c r="Q82" s="3">
        <v>6</v>
      </c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 t="s">
        <v>307</v>
      </c>
      <c r="N83" s="10"/>
      <c r="O83" s="10"/>
      <c r="P83" s="10"/>
      <c r="Q83" s="3">
        <v>10</v>
      </c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 t="s">
        <v>303</v>
      </c>
      <c r="N84" s="10"/>
      <c r="O84" s="10"/>
      <c r="P84" s="10"/>
      <c r="Q84" s="3">
        <v>3</v>
      </c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2</v>
      </c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11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f>31+7</f>
        <v>38</v>
      </c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>
        <v>26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>
        <v>26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>
        <v>6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142</v>
      </c>
      <c r="J95" s="10"/>
      <c r="K95" s="309"/>
      <c r="M95" s="27" t="s">
        <v>125</v>
      </c>
      <c r="N95" s="10"/>
      <c r="O95" s="10"/>
      <c r="P95" s="10"/>
      <c r="Q95" s="3">
        <v>38</v>
      </c>
      <c r="R95" s="10"/>
      <c r="S95" s="10"/>
      <c r="T95" s="36" t="s">
        <v>39</v>
      </c>
      <c r="U95" s="3">
        <f>SUM(Q70:Q95)</f>
        <v>396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>
        <v>1</v>
      </c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>
        <v>3</v>
      </c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2</v>
      </c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2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4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I25" sqref="I2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.75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26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4.25" customHeight="1" thickBot="1" x14ac:dyDescent="0.3">
      <c r="A7" s="1" t="s">
        <v>8</v>
      </c>
      <c r="C7" s="3">
        <v>4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191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417</v>
      </c>
      <c r="F11" s="5"/>
      <c r="G11" s="53" t="s">
        <v>12</v>
      </c>
      <c r="H11" s="8"/>
      <c r="I11" s="9"/>
      <c r="J11" s="9"/>
      <c r="K11" s="61">
        <f>U32+U44+I66+I95+I111</f>
        <v>216</v>
      </c>
      <c r="M11" s="291"/>
      <c r="N11" s="292"/>
      <c r="O11" s="292"/>
      <c r="P11" s="58">
        <f>E11+K11</f>
        <v>633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65.876777251184834</v>
      </c>
      <c r="F13" s="5"/>
      <c r="G13" s="5"/>
      <c r="H13" s="5"/>
      <c r="I13" s="5"/>
      <c r="J13" s="11" t="s">
        <v>13</v>
      </c>
      <c r="K13" s="49">
        <f>K11*100/P11</f>
        <v>34.123222748815166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269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25</v>
      </c>
      <c r="D16" s="297"/>
      <c r="E16" s="298"/>
      <c r="F16" s="16">
        <f>G32</f>
        <v>44</v>
      </c>
      <c r="G16" s="240"/>
      <c r="H16" s="241"/>
      <c r="I16" s="15">
        <f>S32</f>
        <v>224</v>
      </c>
      <c r="J16" s="303"/>
      <c r="K16" s="304"/>
      <c r="L16" s="16">
        <f>U42</f>
        <v>0</v>
      </c>
      <c r="M16" s="258"/>
      <c r="N16" s="259"/>
      <c r="O16" s="17">
        <f>U44</f>
        <v>61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>
        <v>40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24</v>
      </c>
      <c r="R26" s="3">
        <v>1</v>
      </c>
      <c r="S26" s="32">
        <f t="shared" si="1"/>
        <v>24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24</v>
      </c>
      <c r="R28" s="34">
        <v>1</v>
      </c>
      <c r="S28" s="35">
        <f t="shared" si="1"/>
        <v>24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56</v>
      </c>
      <c r="T30" s="36" t="s">
        <v>39</v>
      </c>
      <c r="U30" s="3">
        <f>SUM(S21:S23)+(S27+S28)</f>
        <v>32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224</v>
      </c>
      <c r="T32" s="36" t="s">
        <v>42</v>
      </c>
      <c r="U32" s="3">
        <f>SUM(S24:S26)+SUM(S27:S28)</f>
        <v>48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6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61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61</v>
      </c>
      <c r="R44" s="10"/>
      <c r="S44" s="10"/>
      <c r="T44" s="36" t="s">
        <v>42</v>
      </c>
      <c r="U44" s="3">
        <f>Q38+Q40+Q42</f>
        <v>61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61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>
        <v>16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81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>
        <v>4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>
        <v>70</v>
      </c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>
        <v>35</v>
      </c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f>129</f>
        <v>129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315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307</v>
      </c>
      <c r="N80" s="10"/>
      <c r="O80" s="10"/>
      <c r="P80" s="10"/>
      <c r="Q80" s="3">
        <v>106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 t="s">
        <v>302</v>
      </c>
      <c r="N81" s="10"/>
      <c r="O81" s="10"/>
      <c r="P81" s="10"/>
      <c r="Q81" s="3">
        <v>30</v>
      </c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</v>
      </c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10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4</v>
      </c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9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26</v>
      </c>
      <c r="J95" s="10"/>
      <c r="K95" s="309"/>
      <c r="M95" s="27" t="s">
        <v>125</v>
      </c>
      <c r="N95" s="10"/>
      <c r="O95" s="10"/>
      <c r="P95" s="10"/>
      <c r="Q95" s="3">
        <v>8</v>
      </c>
      <c r="R95" s="10"/>
      <c r="S95" s="10"/>
      <c r="T95" s="36" t="s">
        <v>39</v>
      </c>
      <c r="U95" s="3">
        <f>SUM(Q70:Q95)</f>
        <v>384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>
        <v>1</v>
      </c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27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49</v>
      </c>
      <c r="F11" s="5"/>
      <c r="G11" s="53" t="s">
        <v>12</v>
      </c>
      <c r="H11" s="8"/>
      <c r="I11" s="9"/>
      <c r="J11" s="9"/>
      <c r="K11" s="61">
        <f>U32+U44+I66+I95+I111</f>
        <v>14</v>
      </c>
      <c r="M11" s="291"/>
      <c r="N11" s="292"/>
      <c r="O11" s="292"/>
      <c r="P11" s="58">
        <f>E11+K11</f>
        <v>63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77.777777777777771</v>
      </c>
      <c r="F13" s="5"/>
      <c r="G13" s="5"/>
      <c r="H13" s="5"/>
      <c r="I13" s="5"/>
      <c r="J13" s="11" t="s">
        <v>13</v>
      </c>
      <c r="K13" s="49">
        <f>K11*100/P11</f>
        <v>22.222222222222221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269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18</v>
      </c>
      <c r="D16" s="297"/>
      <c r="E16" s="298"/>
      <c r="F16" s="16">
        <f>G32</f>
        <v>18</v>
      </c>
      <c r="G16" s="240"/>
      <c r="H16" s="241"/>
      <c r="I16" s="15">
        <f>S32</f>
        <v>81</v>
      </c>
      <c r="J16" s="303"/>
      <c r="K16" s="304"/>
      <c r="L16" s="16">
        <f>U42</f>
        <v>0</v>
      </c>
      <c r="M16" s="258"/>
      <c r="N16" s="259"/>
      <c r="O16" s="17">
        <f>U44</f>
        <v>3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225</v>
      </c>
      <c r="S17" s="34">
        <v>20</v>
      </c>
      <c r="T17" s="35" t="s">
        <v>301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4</v>
      </c>
      <c r="R23" s="3">
        <v>4</v>
      </c>
      <c r="S23" s="32">
        <f t="shared" si="1"/>
        <v>16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27</v>
      </c>
      <c r="T30" s="36" t="s">
        <v>39</v>
      </c>
      <c r="U30" s="3">
        <f>SUM(S21:S23)+(S27+S28)</f>
        <v>27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81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3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3</v>
      </c>
      <c r="R44" s="10"/>
      <c r="S44" s="10"/>
      <c r="T44" s="36" t="s">
        <v>42</v>
      </c>
      <c r="U44" s="3">
        <f>Q38+Q40+Q42</f>
        <v>3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3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>
        <v>1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3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7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</v>
      </c>
      <c r="F79" s="10"/>
      <c r="G79" s="10"/>
      <c r="H79" s="10"/>
      <c r="I79" s="10"/>
      <c r="J79" s="10"/>
      <c r="K79" s="309"/>
      <c r="M79" s="27" t="s">
        <v>306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307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 t="s">
        <v>157</v>
      </c>
      <c r="N81" s="10"/>
      <c r="O81" s="10"/>
      <c r="P81" s="10"/>
      <c r="Q81" s="3">
        <v>7</v>
      </c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 t="s">
        <v>302</v>
      </c>
      <c r="N82" s="10"/>
      <c r="O82" s="10"/>
      <c r="P82" s="10"/>
      <c r="Q82" s="3">
        <v>6</v>
      </c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4</v>
      </c>
      <c r="J95" s="10"/>
      <c r="K95" s="309"/>
      <c r="M95" s="27" t="s">
        <v>125</v>
      </c>
      <c r="N95" s="10"/>
      <c r="O95" s="10"/>
      <c r="P95" s="10"/>
      <c r="Q95" s="3">
        <v>6</v>
      </c>
      <c r="R95" s="10"/>
      <c r="S95" s="10"/>
      <c r="T95" s="36" t="s">
        <v>39</v>
      </c>
      <c r="U95" s="3">
        <f>SUM(Q70:Q95)</f>
        <v>22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.75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28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269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243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X16" sqref="X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2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56</v>
      </c>
      <c r="F11" s="5"/>
      <c r="G11" s="53" t="s">
        <v>12</v>
      </c>
      <c r="H11" s="8"/>
      <c r="I11" s="9"/>
      <c r="J11" s="9"/>
      <c r="K11" s="61">
        <f>U32+U44+I66+I95+I111</f>
        <v>89</v>
      </c>
      <c r="M11" s="291"/>
      <c r="N11" s="292"/>
      <c r="O11" s="292"/>
      <c r="P11" s="58">
        <f>E11+K11</f>
        <v>145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38.620689655172413</v>
      </c>
      <c r="F13" s="5"/>
      <c r="G13" s="5"/>
      <c r="H13" s="5"/>
      <c r="I13" s="5"/>
      <c r="J13" s="11" t="s">
        <v>13</v>
      </c>
      <c r="K13" s="49">
        <f>K11*100/P11</f>
        <v>61.379310344827587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266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22</v>
      </c>
      <c r="D16" s="297"/>
      <c r="E16" s="298"/>
      <c r="F16" s="16">
        <f>G32</f>
        <v>56</v>
      </c>
      <c r="G16" s="240"/>
      <c r="H16" s="241"/>
      <c r="I16" s="15">
        <f>S32</f>
        <v>0</v>
      </c>
      <c r="J16" s="303"/>
      <c r="K16" s="304"/>
      <c r="L16" s="16">
        <f>U42</f>
        <v>1</v>
      </c>
      <c r="M16" s="258"/>
      <c r="N16" s="259"/>
      <c r="O16" s="17">
        <f>U44</f>
        <v>16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 t="s">
        <v>305</v>
      </c>
      <c r="T17" s="35" t="s">
        <v>223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1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16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17</v>
      </c>
      <c r="R44" s="10"/>
      <c r="S44" s="10"/>
      <c r="T44" s="36" t="s">
        <v>42</v>
      </c>
      <c r="U44" s="3">
        <f>Q38+Q40+Q42</f>
        <v>16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16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>
        <v>1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>
        <v>2</v>
      </c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>
        <v>10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32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13</v>
      </c>
      <c r="F79" s="10"/>
      <c r="G79" s="10"/>
      <c r="H79" s="10"/>
      <c r="I79" s="10"/>
      <c r="J79" s="10"/>
      <c r="K79" s="309"/>
      <c r="M79" s="27" t="s">
        <v>254</v>
      </c>
      <c r="N79" s="10"/>
      <c r="O79" s="10"/>
      <c r="P79" s="10"/>
      <c r="Q79" s="3">
        <v>26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306</v>
      </c>
      <c r="N80" s="10"/>
      <c r="O80" s="10"/>
      <c r="P80" s="10"/>
      <c r="Q80" s="3">
        <v>6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 t="s">
        <v>307</v>
      </c>
      <c r="N81" s="10"/>
      <c r="O81" s="10"/>
      <c r="P81" s="10"/>
      <c r="Q81" s="3">
        <v>4</v>
      </c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6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5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4</v>
      </c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>
        <v>4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>
        <v>7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>
        <v>2</v>
      </c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>
        <v>4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41</v>
      </c>
      <c r="J95" s="10"/>
      <c r="K95" s="309"/>
      <c r="M95" s="27" t="s">
        <v>125</v>
      </c>
      <c r="N95" s="10"/>
      <c r="O95" s="10"/>
      <c r="P95" s="10"/>
      <c r="Q95" s="3">
        <v>5</v>
      </c>
      <c r="R95" s="10"/>
      <c r="S95" s="10"/>
      <c r="T95" s="36" t="s">
        <v>39</v>
      </c>
      <c r="U95" s="3">
        <f>SUM(Q70:Q95)</f>
        <v>48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>
        <v>4</v>
      </c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4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37" sqref="Y3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4.2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29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4.2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>Q23*R23</f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Z40" sqref="Z4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.75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4.2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30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269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145</v>
      </c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140</v>
      </c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158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Z37" sqref="Z3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.75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31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191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266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159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Z32" sqref="Z31:Z3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.75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32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4.2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.75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267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AA40" sqref="AA4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33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2.7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269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151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244</v>
      </c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 t="s">
        <v>245</v>
      </c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AA39" sqref="AA3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34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4.2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191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267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160</v>
      </c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Q92" sqref="Q9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35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4.2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270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241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246</v>
      </c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36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191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4.2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37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2.7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145</v>
      </c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239</v>
      </c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38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266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3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46</v>
      </c>
      <c r="F11" s="5"/>
      <c r="G11" s="53" t="s">
        <v>12</v>
      </c>
      <c r="H11" s="8"/>
      <c r="I11" s="9"/>
      <c r="J11" s="9"/>
      <c r="K11" s="61">
        <f>U32+U44+I66+I95+I111</f>
        <v>50</v>
      </c>
      <c r="M11" s="291"/>
      <c r="N11" s="292"/>
      <c r="O11" s="292"/>
      <c r="P11" s="58">
        <f>E11+K11</f>
        <v>96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47.916666666666664</v>
      </c>
      <c r="F13" s="5"/>
      <c r="G13" s="5"/>
      <c r="H13" s="5"/>
      <c r="I13" s="5"/>
      <c r="J13" s="11" t="s">
        <v>13</v>
      </c>
      <c r="K13" s="49">
        <f>K11*100/P11</f>
        <v>52.083333333333336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25</v>
      </c>
      <c r="D16" s="297"/>
      <c r="E16" s="298"/>
      <c r="F16" s="16">
        <f>G32</f>
        <v>44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13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 t="s">
        <v>305</v>
      </c>
      <c r="T17" s="35" t="s">
        <v>228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10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3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13</v>
      </c>
      <c r="R44" s="10"/>
      <c r="S44" s="10"/>
      <c r="T44" s="36" t="s">
        <v>42</v>
      </c>
      <c r="U44" s="3">
        <f>Q38+Q40+Q42</f>
        <v>13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10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>
        <v>3</v>
      </c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>
        <v>3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3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19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>
        <v>6</v>
      </c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v>5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254</v>
      </c>
      <c r="N79" s="10"/>
      <c r="O79" s="10"/>
      <c r="P79" s="10"/>
      <c r="Q79" s="3">
        <v>24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306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4</v>
      </c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3</v>
      </c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1</v>
      </c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5</v>
      </c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>
        <v>3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17</v>
      </c>
      <c r="J95" s="10"/>
      <c r="K95" s="309"/>
      <c r="M95" s="27" t="s">
        <v>125</v>
      </c>
      <c r="N95" s="10"/>
      <c r="O95" s="10"/>
      <c r="P95" s="10"/>
      <c r="Q95" s="3">
        <v>5</v>
      </c>
      <c r="R95" s="10"/>
      <c r="S95" s="10"/>
      <c r="T95" s="36" t="s">
        <v>39</v>
      </c>
      <c r="U95" s="3">
        <f>SUM(Q70:Q95)</f>
        <v>44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>
        <v>1</v>
      </c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>
        <v>2</v>
      </c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2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H21" sqref="H2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39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269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247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4.2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40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7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40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4.2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L21" sqref="L2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40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4.2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145</v>
      </c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.75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43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" customHeight="1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266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44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191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269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162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45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267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74"/>
      <c r="J20" s="74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74"/>
      <c r="V20" s="74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74"/>
      <c r="J21" s="74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74"/>
      <c r="J22" s="74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74"/>
      <c r="J23" s="74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74"/>
      <c r="V23" s="74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74"/>
      <c r="J24" s="74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74"/>
      <c r="J25" s="74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74"/>
      <c r="J26" s="74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74"/>
      <c r="V26" s="74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46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269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74"/>
      <c r="J20" s="74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74"/>
      <c r="V20" s="74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74"/>
      <c r="J21" s="74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74"/>
      <c r="J22" s="74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74"/>
      <c r="J23" s="74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74"/>
      <c r="V23" s="74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74"/>
      <c r="J24" s="74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74"/>
      <c r="J25" s="74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74"/>
      <c r="J26" s="74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74"/>
      <c r="V26" s="74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248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249</v>
      </c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 t="s">
        <v>250</v>
      </c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AA37" sqref="AA3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47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267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74"/>
      <c r="J20" s="74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74"/>
      <c r="V20" s="74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74"/>
      <c r="J21" s="74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74"/>
      <c r="J22" s="74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74"/>
      <c r="J23" s="74"/>
      <c r="K23" s="309"/>
      <c r="L23" s="10"/>
      <c r="M23" s="27" t="s">
        <v>161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74"/>
      <c r="V23" s="74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74"/>
      <c r="J24" s="74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74"/>
      <c r="J25" s="74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74"/>
      <c r="J26" s="74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74"/>
      <c r="V26" s="74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D38" sqref="C38:D3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48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267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E93" sqref="E92:E9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4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116</v>
      </c>
      <c r="F11" s="5"/>
      <c r="G11" s="53" t="s">
        <v>12</v>
      </c>
      <c r="H11" s="8"/>
      <c r="I11" s="9"/>
      <c r="J11" s="9"/>
      <c r="K11" s="61">
        <f>U32+U44+I66+I95+I111</f>
        <v>104</v>
      </c>
      <c r="M11" s="291"/>
      <c r="N11" s="292"/>
      <c r="O11" s="292"/>
      <c r="P11" s="58">
        <f>E11+K11</f>
        <v>220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52.727272727272727</v>
      </c>
      <c r="F13" s="5"/>
      <c r="G13" s="5"/>
      <c r="H13" s="5"/>
      <c r="I13" s="5"/>
      <c r="J13" s="11" t="s">
        <v>13</v>
      </c>
      <c r="K13" s="49">
        <f>K11*100/P11</f>
        <v>47.272727272727273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21</v>
      </c>
      <c r="D16" s="297"/>
      <c r="E16" s="298"/>
      <c r="F16" s="16">
        <f>G32</f>
        <v>27</v>
      </c>
      <c r="G16" s="240"/>
      <c r="H16" s="241"/>
      <c r="I16" s="15">
        <f>S32</f>
        <v>204</v>
      </c>
      <c r="J16" s="303"/>
      <c r="K16" s="304"/>
      <c r="L16" s="16">
        <f>U42</f>
        <v>8</v>
      </c>
      <c r="M16" s="258"/>
      <c r="N16" s="259"/>
      <c r="O16" s="17">
        <f>U44</f>
        <v>8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225</v>
      </c>
      <c r="S17" s="34">
        <v>20</v>
      </c>
      <c r="T17" s="35" t="s">
        <v>301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4</v>
      </c>
      <c r="R23" s="3">
        <v>4</v>
      </c>
      <c r="S23" s="32">
        <f t="shared" si="1"/>
        <v>16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4</v>
      </c>
      <c r="R26" s="3">
        <v>1</v>
      </c>
      <c r="S26" s="32">
        <f t="shared" si="1"/>
        <v>4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48</v>
      </c>
      <c r="R28" s="34">
        <v>1</v>
      </c>
      <c r="S28" s="35">
        <f t="shared" si="1"/>
        <v>48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68</v>
      </c>
      <c r="T30" s="36" t="s">
        <v>39</v>
      </c>
      <c r="U30" s="3">
        <f>SUM(S21:S23)+(S27+S28)</f>
        <v>64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204</v>
      </c>
      <c r="T32" s="36" t="s">
        <v>42</v>
      </c>
      <c r="U32" s="3">
        <f>SUM(S24:S26)+SUM(S27:S28)</f>
        <v>52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8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8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8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16</v>
      </c>
      <c r="R44" s="10"/>
      <c r="S44" s="10"/>
      <c r="T44" s="36" t="s">
        <v>42</v>
      </c>
      <c r="U44" s="3">
        <f>Q38+Q40+Q42</f>
        <v>8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8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>
        <v>8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>
        <v>4</v>
      </c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>
        <v>10</v>
      </c>
      <c r="F63" s="10"/>
      <c r="G63" s="10"/>
      <c r="H63" s="10"/>
      <c r="I63" s="10"/>
      <c r="J63" s="10"/>
      <c r="K63" s="309"/>
      <c r="M63" s="67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16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34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12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307</v>
      </c>
      <c r="N79" s="10"/>
      <c r="O79" s="10"/>
      <c r="P79" s="10"/>
      <c r="Q79" s="3">
        <v>5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5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3</v>
      </c>
      <c r="F95" s="10"/>
      <c r="G95" s="10"/>
      <c r="H95" s="36" t="s">
        <v>42</v>
      </c>
      <c r="I95" s="3">
        <f>SUM(E70:E95)</f>
        <v>10</v>
      </c>
      <c r="J95" s="10"/>
      <c r="K95" s="309"/>
      <c r="M95" s="27" t="s">
        <v>125</v>
      </c>
      <c r="N95" s="10"/>
      <c r="O95" s="10"/>
      <c r="P95" s="10"/>
      <c r="Q95" s="3">
        <v>21</v>
      </c>
      <c r="R95" s="10"/>
      <c r="S95" s="10"/>
      <c r="T95" s="36" t="s">
        <v>39</v>
      </c>
      <c r="U95" s="3">
        <f>SUM(Q70:Q95)</f>
        <v>31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49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191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266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50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7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141</v>
      </c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146</v>
      </c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.75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51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267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H25" sqref="H2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.75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52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" customHeight="1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266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27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238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245</v>
      </c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53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/>
      <c r="S16" s="112"/>
      <c r="T16" s="113"/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145</v>
      </c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151</v>
      </c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163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164</v>
      </c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0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I23" sqref="I2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54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2.7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271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165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P16" sqref="P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4.2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55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4.2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191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266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E53" sqref="E5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56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4.2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272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253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0" orientation="portrait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.75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57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29"/>
      <c r="J20" s="129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29"/>
      <c r="V20" s="129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29"/>
      <c r="J21" s="129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29"/>
      <c r="V21" s="129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29"/>
      <c r="J22" s="129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29"/>
      <c r="V22" s="129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29"/>
      <c r="J23" s="129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29"/>
      <c r="V23" s="129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29"/>
      <c r="J24" s="129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29"/>
      <c r="V24" s="129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29"/>
      <c r="J25" s="129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29"/>
      <c r="V25" s="129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29"/>
      <c r="J26" s="129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29"/>
      <c r="V26" s="129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29"/>
      <c r="J27" s="129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29"/>
      <c r="V27" s="129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29"/>
      <c r="J28" s="129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29"/>
      <c r="V28" s="129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129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129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129"/>
      <c r="R43" s="10"/>
      <c r="S43" s="10"/>
      <c r="T43" s="11"/>
      <c r="U43" s="129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251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252</v>
      </c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D7:K7"/>
    <mergeCell ref="M10:O12"/>
    <mergeCell ref="M7:N7"/>
    <mergeCell ref="O7:P7"/>
    <mergeCell ref="R9:W9"/>
    <mergeCell ref="R10:U10"/>
    <mergeCell ref="T14:V14"/>
    <mergeCell ref="A15:B17"/>
    <mergeCell ref="D15:E17"/>
    <mergeCell ref="G15:H17"/>
    <mergeCell ref="J15:K17"/>
    <mergeCell ref="M15:N1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58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191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269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82"/>
      <c r="R15" s="182"/>
      <c r="S15" s="182"/>
      <c r="T15" s="182"/>
      <c r="U15" s="182"/>
      <c r="V15" s="182"/>
      <c r="W15" s="182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254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255</v>
      </c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 t="s">
        <v>256</v>
      </c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R9:W9"/>
    <mergeCell ref="R10:U10"/>
    <mergeCell ref="T14:V14"/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D7:K7"/>
    <mergeCell ref="M10:O12"/>
    <mergeCell ref="A15:B17"/>
    <mergeCell ref="D15:E17"/>
    <mergeCell ref="G15:H17"/>
    <mergeCell ref="J15:K17"/>
    <mergeCell ref="M15:N1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58" sqref="Q5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308</v>
      </c>
      <c r="I5" s="1" t="s">
        <v>6</v>
      </c>
      <c r="K5" s="3">
        <v>5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31</v>
      </c>
      <c r="F11" s="5"/>
      <c r="G11" s="53" t="s">
        <v>12</v>
      </c>
      <c r="H11" s="8"/>
      <c r="I11" s="9"/>
      <c r="J11" s="9"/>
      <c r="K11" s="61">
        <f>U32+U44+I66+I95+I111</f>
        <v>5</v>
      </c>
      <c r="M11" s="291"/>
      <c r="N11" s="292"/>
      <c r="O11" s="292"/>
      <c r="P11" s="58">
        <f>E11+K11</f>
        <v>36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86.111111111111114</v>
      </c>
      <c r="F13" s="5"/>
      <c r="G13" s="5"/>
      <c r="H13" s="5"/>
      <c r="I13" s="5"/>
      <c r="J13" s="11" t="s">
        <v>13</v>
      </c>
      <c r="K13" s="49">
        <f>K11*100/P11</f>
        <v>13.888888888888889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270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17</v>
      </c>
      <c r="D16" s="297"/>
      <c r="E16" s="298"/>
      <c r="F16" s="16">
        <f>G32</f>
        <v>18</v>
      </c>
      <c r="G16" s="240"/>
      <c r="H16" s="241"/>
      <c r="I16" s="15">
        <f>S32</f>
        <v>66</v>
      </c>
      <c r="J16" s="303"/>
      <c r="K16" s="304"/>
      <c r="L16" s="16">
        <f>U42</f>
        <v>4</v>
      </c>
      <c r="M16" s="258"/>
      <c r="N16" s="259"/>
      <c r="O16" s="17">
        <f>U44</f>
        <v>2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225</v>
      </c>
      <c r="S17" s="34">
        <v>20</v>
      </c>
      <c r="T17" s="35" t="s">
        <v>309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2</v>
      </c>
      <c r="R21" s="29">
        <v>6</v>
      </c>
      <c r="S21" s="30">
        <f>Q21*R21</f>
        <v>12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22</v>
      </c>
      <c r="T30" s="36" t="s">
        <v>39</v>
      </c>
      <c r="U30" s="3">
        <f>SUM(S21:S23)+(S27+S28)</f>
        <v>22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66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4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4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6</v>
      </c>
      <c r="R44" s="10"/>
      <c r="S44" s="10"/>
      <c r="T44" s="36" t="s">
        <v>42</v>
      </c>
      <c r="U44" s="3">
        <f>Q38+Q40+Q42</f>
        <v>2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>
        <v>1</v>
      </c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>
        <v>4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67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142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143</v>
      </c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 t="s">
        <v>237</v>
      </c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>
        <v>1</v>
      </c>
      <c r="R95" s="10"/>
      <c r="S95" s="10"/>
      <c r="T95" s="36" t="s">
        <v>39</v>
      </c>
      <c r="U95" s="3">
        <f>SUM(Q70:Q95)</f>
        <v>1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59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266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60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191</v>
      </c>
      <c r="N7" s="266"/>
      <c r="O7" s="265" t="s">
        <v>191</v>
      </c>
      <c r="P7" s="266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D26" sqref="D2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61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267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>
        <v>0</v>
      </c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141</v>
      </c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160</v>
      </c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167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14"/>
  <sheetViews>
    <sheetView workbookViewId="0">
      <selection sqref="A1:X1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62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4.25" customHeight="1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191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266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0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7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7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7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7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7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7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7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7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7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7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7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7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  <c r="Y45" s="106"/>
      <c r="Z45" s="106"/>
      <c r="AA45" s="106"/>
    </row>
    <row r="46" spans="1:27" x14ac:dyDescent="0.25">
      <c r="Y46" s="106"/>
      <c r="Z46" s="107"/>
      <c r="AA46" s="106"/>
    </row>
    <row r="47" spans="1:27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  <c r="Y47" s="106"/>
      <c r="Z47" s="106"/>
      <c r="AA47" s="106"/>
    </row>
    <row r="48" spans="1:27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  <c r="Y48" s="106"/>
      <c r="Z48" s="107"/>
      <c r="AA48" s="106"/>
    </row>
    <row r="49" spans="1:27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  <c r="Y49" s="106"/>
      <c r="Z49" s="106"/>
      <c r="AA49" s="106"/>
    </row>
    <row r="50" spans="1:27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  <c r="Y50" s="106"/>
      <c r="Z50" s="106"/>
      <c r="AA50" s="106"/>
    </row>
    <row r="51" spans="1:27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7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7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7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7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7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7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7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7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7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7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7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7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168</v>
      </c>
      <c r="P63" s="10"/>
      <c r="Q63" s="3"/>
      <c r="R63" s="10"/>
      <c r="S63" s="10"/>
      <c r="T63" s="10"/>
      <c r="U63" s="10"/>
      <c r="V63" s="10"/>
      <c r="W63" s="309"/>
    </row>
    <row r="64" spans="1:27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X18" sqref="X1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.75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63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.75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30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 t="e">
        <f>E11*100/P11</f>
        <v>#DIV/0!</v>
      </c>
      <c r="F13" s="130"/>
      <c r="G13" s="130"/>
      <c r="H13" s="130"/>
      <c r="I13" s="130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8.75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8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36">
        <f>U44</f>
        <v>0</v>
      </c>
      <c r="R16" s="131" t="s">
        <v>218</v>
      </c>
      <c r="S16" s="132" t="s">
        <v>221</v>
      </c>
      <c r="T16" s="133" t="s">
        <v>220</v>
      </c>
    </row>
    <row r="17" spans="1:23" ht="1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64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.75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191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30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 t="e">
        <f>E11*100/P11</f>
        <v>#DIV/0!</v>
      </c>
      <c r="F13" s="130"/>
      <c r="G13" s="130"/>
      <c r="H13" s="130"/>
      <c r="I13" s="130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8.75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8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36">
        <f>U44</f>
        <v>0</v>
      </c>
      <c r="R16" s="131" t="s">
        <v>218</v>
      </c>
      <c r="S16" s="132" t="s">
        <v>221</v>
      </c>
      <c r="T16" s="133" t="s">
        <v>220</v>
      </c>
    </row>
    <row r="17" spans="1:23" ht="18.75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258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65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.75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191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30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 t="e">
        <f>E11*100/P11</f>
        <v>#DIV/0!</v>
      </c>
      <c r="F13" s="130"/>
      <c r="G13" s="130"/>
      <c r="H13" s="130"/>
      <c r="I13" s="130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8.75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" customHeight="1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36">
        <f>U44</f>
        <v>0</v>
      </c>
      <c r="R16" s="131" t="s">
        <v>218</v>
      </c>
      <c r="S16" s="132" t="s">
        <v>221</v>
      </c>
      <c r="T16" s="133" t="s">
        <v>220</v>
      </c>
    </row>
    <row r="17" spans="1:23" ht="1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Z22" sqref="Z2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66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.75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191</v>
      </c>
      <c r="N7" s="266"/>
      <c r="O7" s="267" t="s">
        <v>191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5"/>
      <c r="S8" s="155"/>
      <c r="T8" s="155"/>
      <c r="U8" s="155"/>
      <c r="V8" s="155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30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 t="e">
        <f>E11*100/P11</f>
        <v>#DIV/0!</v>
      </c>
      <c r="F13" s="130"/>
      <c r="G13" s="130"/>
      <c r="H13" s="130"/>
      <c r="I13" s="130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5" t="s">
        <v>259</v>
      </c>
      <c r="S14" s="166"/>
      <c r="T14" s="282" t="s">
        <v>267</v>
      </c>
      <c r="U14" s="283"/>
      <c r="V14" s="284"/>
      <c r="W14" s="68"/>
      <c r="X14" s="68"/>
    </row>
    <row r="15" spans="1:24" ht="18.75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8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36">
        <f>U44</f>
        <v>0</v>
      </c>
      <c r="R16" s="131" t="s">
        <v>218</v>
      </c>
      <c r="S16" s="132" t="s">
        <v>221</v>
      </c>
      <c r="T16" s="133" t="s">
        <v>220</v>
      </c>
    </row>
    <row r="17" spans="1:23" ht="14.2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226</v>
      </c>
      <c r="S17" s="34">
        <v>20</v>
      </c>
      <c r="T17" s="35" t="s">
        <v>229</v>
      </c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11" sqref="Y1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67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.75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5"/>
      <c r="S8" s="155"/>
      <c r="T8" s="155"/>
      <c r="U8" s="155"/>
      <c r="V8" s="155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30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 t="e">
        <f>E11*100/P11</f>
        <v>#DIV/0!</v>
      </c>
      <c r="F13" s="130"/>
      <c r="G13" s="130"/>
      <c r="H13" s="130"/>
      <c r="I13" s="130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5" t="s">
        <v>259</v>
      </c>
      <c r="S14" s="166"/>
      <c r="T14" s="282" t="s">
        <v>268</v>
      </c>
      <c r="U14" s="283"/>
      <c r="V14" s="284"/>
      <c r="W14" s="68"/>
      <c r="X14" s="68"/>
    </row>
    <row r="15" spans="1:24" ht="18.75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8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36">
        <f>U44</f>
        <v>0</v>
      </c>
      <c r="R16" s="131" t="s">
        <v>218</v>
      </c>
      <c r="S16" s="132" t="s">
        <v>221</v>
      </c>
      <c r="T16" s="133" t="s">
        <v>220</v>
      </c>
    </row>
    <row r="17" spans="1:23" ht="1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68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.75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5"/>
      <c r="S8" s="155"/>
      <c r="T8" s="155"/>
      <c r="U8" s="155"/>
      <c r="V8" s="155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30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 t="e">
        <f>E11*100/P11</f>
        <v>#DIV/0!</v>
      </c>
      <c r="F13" s="130"/>
      <c r="G13" s="130"/>
      <c r="H13" s="130"/>
      <c r="I13" s="130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5" t="s">
        <v>259</v>
      </c>
      <c r="S14" s="166"/>
      <c r="T14" s="282" t="s">
        <v>269</v>
      </c>
      <c r="U14" s="283"/>
      <c r="V14" s="284"/>
      <c r="W14" s="68"/>
      <c r="X14" s="68"/>
    </row>
    <row r="15" spans="1:24" ht="18.75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8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36">
        <f>U44</f>
        <v>0</v>
      </c>
      <c r="R16" s="131" t="s">
        <v>218</v>
      </c>
      <c r="S16" s="132" t="s">
        <v>221</v>
      </c>
      <c r="T16" s="133" t="s">
        <v>220</v>
      </c>
    </row>
    <row r="17" spans="1:23" ht="1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6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25</v>
      </c>
      <c r="F11" s="5"/>
      <c r="G11" s="53" t="s">
        <v>12</v>
      </c>
      <c r="H11" s="8"/>
      <c r="I11" s="9"/>
      <c r="J11" s="9"/>
      <c r="K11" s="61">
        <f>U32+U44+I66+I95+I111</f>
        <v>65</v>
      </c>
      <c r="M11" s="291"/>
      <c r="N11" s="292"/>
      <c r="O11" s="292"/>
      <c r="P11" s="58">
        <f>E11+K11</f>
        <v>90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27.777777777777779</v>
      </c>
      <c r="F13" s="5"/>
      <c r="G13" s="5"/>
      <c r="H13" s="5"/>
      <c r="I13" s="5"/>
      <c r="J13" s="11" t="s">
        <v>13</v>
      </c>
      <c r="K13" s="49">
        <f>K11*100/P11</f>
        <v>72.222222222222229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266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19</v>
      </c>
      <c r="D16" s="297"/>
      <c r="E16" s="298"/>
      <c r="F16" s="16">
        <f>G32</f>
        <v>27</v>
      </c>
      <c r="G16" s="240"/>
      <c r="H16" s="241"/>
      <c r="I16" s="15">
        <f>S32</f>
        <v>0</v>
      </c>
      <c r="J16" s="303"/>
      <c r="K16" s="304"/>
      <c r="L16" s="16">
        <f>U42</f>
        <v>9</v>
      </c>
      <c r="M16" s="258"/>
      <c r="N16" s="259"/>
      <c r="O16" s="17">
        <f>U44</f>
        <v>31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 t="s">
        <v>305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9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31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9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40</v>
      </c>
      <c r="R44" s="10"/>
      <c r="S44" s="10"/>
      <c r="T44" s="36" t="s">
        <v>42</v>
      </c>
      <c r="U44" s="3">
        <f>Q38+Q40+Q42</f>
        <v>31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31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>
        <v>9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9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254</v>
      </c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151</v>
      </c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 t="s">
        <v>306</v>
      </c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 t="s">
        <v>307</v>
      </c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 t="s">
        <v>302</v>
      </c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309"/>
      <c r="M84" s="27" t="s">
        <v>303</v>
      </c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 t="s">
        <v>310</v>
      </c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2</v>
      </c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3</v>
      </c>
      <c r="J95" s="10"/>
      <c r="K95" s="309"/>
      <c r="M95" s="27" t="s">
        <v>125</v>
      </c>
      <c r="N95" s="10"/>
      <c r="O95" s="10"/>
      <c r="P95" s="10"/>
      <c r="Q95" s="3">
        <v>7</v>
      </c>
      <c r="R95" s="10"/>
      <c r="S95" s="10"/>
      <c r="T95" s="36" t="s">
        <v>39</v>
      </c>
      <c r="U95" s="3">
        <f>SUM(Q70:Q95)</f>
        <v>7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P2" sqref="P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.75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69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.75" thickBot="1" x14ac:dyDescent="0.3">
      <c r="A7" s="1" t="s">
        <v>8</v>
      </c>
      <c r="C7" s="3"/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5"/>
      <c r="S8" s="155"/>
      <c r="T8" s="155"/>
      <c r="U8" s="155"/>
      <c r="V8" s="155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30"/>
      <c r="G11" s="53" t="s">
        <v>12</v>
      </c>
      <c r="H11" s="8"/>
      <c r="I11" s="9"/>
      <c r="J11" s="9"/>
      <c r="K11" s="61">
        <f>U32+U44+I66+I95+I111</f>
        <v>0</v>
      </c>
      <c r="M11" s="291"/>
      <c r="N11" s="292"/>
      <c r="O11" s="292"/>
      <c r="P11" s="58">
        <f>E11+K11</f>
        <v>0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 t="e">
        <f>E11*100/P11</f>
        <v>#DIV/0!</v>
      </c>
      <c r="F13" s="130"/>
      <c r="G13" s="130"/>
      <c r="H13" s="130"/>
      <c r="I13" s="130"/>
      <c r="J13" s="11" t="s">
        <v>13</v>
      </c>
      <c r="K13" s="49" t="e">
        <f>K11*100/P11</f>
        <v>#DIV/0!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5" t="s">
        <v>259</v>
      </c>
      <c r="S14" s="166"/>
      <c r="T14" s="282" t="s">
        <v>266</v>
      </c>
      <c r="U14" s="283"/>
      <c r="V14" s="284"/>
      <c r="W14" s="68"/>
      <c r="X14" s="68"/>
    </row>
    <row r="15" spans="1:24" ht="1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8" x14ac:dyDescent="0.25">
      <c r="A16" s="240"/>
      <c r="B16" s="241"/>
      <c r="C16" s="15">
        <f>E44</f>
        <v>0</v>
      </c>
      <c r="D16" s="297"/>
      <c r="E16" s="298"/>
      <c r="F16" s="16">
        <f>G32</f>
        <v>0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36">
        <f>U44</f>
        <v>0</v>
      </c>
      <c r="R16" s="131" t="s">
        <v>218</v>
      </c>
      <c r="S16" s="132" t="s">
        <v>221</v>
      </c>
      <c r="T16" s="133" t="s">
        <v>220</v>
      </c>
    </row>
    <row r="17" spans="1:23" ht="1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30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30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30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30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145</v>
      </c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30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43"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7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185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10</v>
      </c>
      <c r="F11" s="5"/>
      <c r="G11" s="53" t="s">
        <v>12</v>
      </c>
      <c r="H11" s="8"/>
      <c r="I11" s="9"/>
      <c r="J11" s="9"/>
      <c r="K11" s="61">
        <f>U32+U44+I66+I95+I111</f>
        <v>62</v>
      </c>
      <c r="M11" s="291"/>
      <c r="N11" s="292"/>
      <c r="O11" s="292"/>
      <c r="P11" s="58">
        <f>E11+K11</f>
        <v>72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13.888888888888889</v>
      </c>
      <c r="F13" s="5"/>
      <c r="G13" s="5"/>
      <c r="H13" s="5"/>
      <c r="I13" s="5"/>
      <c r="J13" s="11" t="s">
        <v>13</v>
      </c>
      <c r="K13" s="49">
        <f>K11*100/P11</f>
        <v>86.111111111111114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267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20</v>
      </c>
      <c r="D16" s="297"/>
      <c r="E16" s="298"/>
      <c r="F16" s="16">
        <f>G32</f>
        <v>27</v>
      </c>
      <c r="G16" s="240"/>
      <c r="H16" s="241"/>
      <c r="I16" s="15">
        <f>S32</f>
        <v>0</v>
      </c>
      <c r="J16" s="303"/>
      <c r="K16" s="304"/>
      <c r="L16" s="16">
        <f>U42</f>
        <v>0</v>
      </c>
      <c r="M16" s="258"/>
      <c r="N16" s="259"/>
      <c r="O16" s="17">
        <f>U44</f>
        <v>25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 t="s">
        <v>305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25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25</v>
      </c>
      <c r="R44" s="10"/>
      <c r="S44" s="10"/>
      <c r="T44" s="36" t="s">
        <v>42</v>
      </c>
      <c r="U44" s="3">
        <f>Q38+Q40+Q42</f>
        <v>25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25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25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10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12</v>
      </c>
      <c r="J95" s="10"/>
      <c r="K95" s="309"/>
      <c r="M95" s="27" t="s">
        <v>125</v>
      </c>
      <c r="N95" s="10"/>
      <c r="O95" s="10"/>
      <c r="P95" s="10"/>
      <c r="Q95" s="3">
        <v>7</v>
      </c>
      <c r="R95" s="10"/>
      <c r="S95" s="10"/>
      <c r="T95" s="36" t="s">
        <v>39</v>
      </c>
      <c r="U95" s="3">
        <f>SUM(Q70:Q95)</f>
        <v>10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W16" sqref="W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1.28515625" style="2" customWidth="1"/>
    <col min="19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4"/>
      <c r="U3" s="154"/>
      <c r="V3" s="154"/>
      <c r="W3" s="168"/>
      <c r="X3" s="68"/>
    </row>
    <row r="4" spans="1:24" ht="15" customHeight="1" thickBot="1" x14ac:dyDescent="0.3">
      <c r="Q4" s="68"/>
      <c r="R4" s="126"/>
      <c r="S4" s="126"/>
      <c r="T4" s="15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300</v>
      </c>
      <c r="D5" s="2" t="s">
        <v>4</v>
      </c>
      <c r="E5" s="1" t="s">
        <v>5</v>
      </c>
      <c r="G5" s="3" t="s">
        <v>217</v>
      </c>
      <c r="I5" s="1" t="s">
        <v>6</v>
      </c>
      <c r="K5" s="3">
        <v>8</v>
      </c>
      <c r="M5" s="262" t="s">
        <v>193</v>
      </c>
      <c r="N5" s="263"/>
      <c r="O5" s="263"/>
      <c r="P5" s="264"/>
      <c r="Q5" s="68"/>
      <c r="R5" s="155" t="s">
        <v>259</v>
      </c>
      <c r="S5" s="155"/>
      <c r="T5" s="155"/>
      <c r="U5" s="155"/>
      <c r="V5" s="155"/>
      <c r="W5" s="68"/>
      <c r="X5" s="68"/>
    </row>
    <row r="6" spans="1:24" ht="15.75" thickBot="1" x14ac:dyDescent="0.3">
      <c r="M6" s="217" t="s">
        <v>192</v>
      </c>
      <c r="N6" s="218"/>
      <c r="O6" s="218" t="s">
        <v>194</v>
      </c>
      <c r="P6" s="219"/>
      <c r="Q6" s="68"/>
      <c r="R6" s="155"/>
      <c r="S6" s="155"/>
      <c r="T6" s="155"/>
      <c r="U6" s="155"/>
      <c r="V6" s="155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88" t="s">
        <v>9</v>
      </c>
      <c r="E7" s="288"/>
      <c r="F7" s="288"/>
      <c r="G7" s="288"/>
      <c r="H7" s="288"/>
      <c r="I7" s="288"/>
      <c r="J7" s="288"/>
      <c r="K7" s="288"/>
      <c r="M7" s="265" t="s">
        <v>191</v>
      </c>
      <c r="N7" s="266"/>
      <c r="O7" s="267" t="s">
        <v>185</v>
      </c>
      <c r="P7" s="268"/>
      <c r="Q7" s="68"/>
      <c r="R7" s="155"/>
      <c r="S7" s="155"/>
      <c r="T7" s="155"/>
      <c r="U7" s="155"/>
      <c r="V7" s="155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5"/>
      <c r="S8" s="155"/>
      <c r="T8" s="155"/>
      <c r="U8" s="155"/>
      <c r="V8" s="15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307" t="s">
        <v>260</v>
      </c>
      <c r="S9" s="307"/>
      <c r="T9" s="307"/>
      <c r="U9" s="307"/>
      <c r="V9" s="307"/>
      <c r="W9" s="30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9" t="s">
        <v>10</v>
      </c>
      <c r="N10" s="290"/>
      <c r="O10" s="290"/>
      <c r="P10" s="57"/>
      <c r="Q10" s="157"/>
      <c r="R10" s="281" t="s">
        <v>206</v>
      </c>
      <c r="S10" s="281"/>
      <c r="T10" s="281"/>
      <c r="U10" s="281"/>
      <c r="V10" s="158" t="s">
        <v>261</v>
      </c>
      <c r="W10" s="169" t="s">
        <v>262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59</v>
      </c>
      <c r="F11" s="5"/>
      <c r="G11" s="53" t="s">
        <v>12</v>
      </c>
      <c r="H11" s="8"/>
      <c r="I11" s="9"/>
      <c r="J11" s="9"/>
      <c r="K11" s="61">
        <f>U32+U44+I66+I95+I111</f>
        <v>287</v>
      </c>
      <c r="M11" s="291"/>
      <c r="N11" s="292"/>
      <c r="O11" s="292"/>
      <c r="P11" s="58">
        <f>E11+K11</f>
        <v>346</v>
      </c>
      <c r="Q11" s="159"/>
      <c r="R11" s="160" t="s">
        <v>263</v>
      </c>
      <c r="S11" s="106"/>
      <c r="T11" s="150"/>
      <c r="U11" s="152"/>
      <c r="V11" s="16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93"/>
      <c r="N12" s="294"/>
      <c r="O12" s="294"/>
      <c r="P12" s="59"/>
      <c r="Q12" s="68"/>
      <c r="R12" s="162" t="s">
        <v>264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17.052023121387283</v>
      </c>
      <c r="F13" s="5"/>
      <c r="G13" s="5"/>
      <c r="H13" s="5"/>
      <c r="I13" s="5"/>
      <c r="J13" s="11" t="s">
        <v>13</v>
      </c>
      <c r="K13" s="49">
        <f>K11*100/P11</f>
        <v>82.947976878612721</v>
      </c>
      <c r="Q13" s="68"/>
      <c r="R13" s="163" t="s">
        <v>265</v>
      </c>
      <c r="S13" s="106"/>
      <c r="T13" s="106"/>
      <c r="U13" s="106"/>
      <c r="V13" s="16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5" t="s">
        <v>259</v>
      </c>
      <c r="S14" s="166"/>
      <c r="T14" s="282" t="s">
        <v>267</v>
      </c>
      <c r="U14" s="283"/>
      <c r="V14" s="284"/>
      <c r="W14" s="68"/>
      <c r="X14" s="68"/>
    </row>
    <row r="15" spans="1:24" ht="13.5" customHeight="1" thickBot="1" x14ac:dyDescent="0.3">
      <c r="A15" s="238" t="s">
        <v>14</v>
      </c>
      <c r="B15" s="239"/>
      <c r="C15" s="13"/>
      <c r="D15" s="295" t="s">
        <v>15</v>
      </c>
      <c r="E15" s="296"/>
      <c r="F15" s="14"/>
      <c r="G15" s="238" t="s">
        <v>16</v>
      </c>
      <c r="H15" s="239"/>
      <c r="I15" s="13"/>
      <c r="J15" s="301" t="s">
        <v>178</v>
      </c>
      <c r="K15" s="302"/>
      <c r="L15" s="14"/>
      <c r="M15" s="256" t="s">
        <v>177</v>
      </c>
      <c r="N15" s="257"/>
      <c r="O15" s="13"/>
      <c r="Q15" s="167"/>
      <c r="R15" s="167"/>
      <c r="S15" s="167"/>
      <c r="T15" s="167"/>
      <c r="U15" s="167"/>
      <c r="V15" s="167"/>
      <c r="W15" s="167"/>
    </row>
    <row r="16" spans="1:24" ht="15.75" customHeight="1" x14ac:dyDescent="0.25">
      <c r="A16" s="240"/>
      <c r="B16" s="241"/>
      <c r="C16" s="15">
        <f>E44</f>
        <v>27</v>
      </c>
      <c r="D16" s="297"/>
      <c r="E16" s="298"/>
      <c r="F16" s="16">
        <f>G32</f>
        <v>64</v>
      </c>
      <c r="G16" s="240"/>
      <c r="H16" s="241"/>
      <c r="I16" s="15">
        <f>S32</f>
        <v>40</v>
      </c>
      <c r="J16" s="303"/>
      <c r="K16" s="304"/>
      <c r="L16" s="16">
        <f>U42</f>
        <v>5</v>
      </c>
      <c r="M16" s="258"/>
      <c r="N16" s="259"/>
      <c r="O16" s="17">
        <f>U44</f>
        <v>74</v>
      </c>
      <c r="R16" s="111" t="s">
        <v>218</v>
      </c>
      <c r="S16" s="112" t="s">
        <v>221</v>
      </c>
      <c r="T16" s="113" t="s">
        <v>220</v>
      </c>
    </row>
    <row r="17" spans="1:23" ht="13.5" customHeight="1" thickBot="1" x14ac:dyDescent="0.3">
      <c r="A17" s="242"/>
      <c r="B17" s="243"/>
      <c r="C17" s="18"/>
      <c r="D17" s="299"/>
      <c r="E17" s="300"/>
      <c r="F17" s="19"/>
      <c r="G17" s="242"/>
      <c r="H17" s="243"/>
      <c r="I17" s="18"/>
      <c r="J17" s="305"/>
      <c r="K17" s="306"/>
      <c r="L17" s="19"/>
      <c r="M17" s="260"/>
      <c r="N17" s="261"/>
      <c r="O17" s="20"/>
      <c r="R17" s="33" t="s">
        <v>304</v>
      </c>
      <c r="S17" s="34" t="s">
        <v>305</v>
      </c>
      <c r="T17" s="35" t="s">
        <v>229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30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30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25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30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30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16</v>
      </c>
      <c r="H30" s="10"/>
      <c r="I30" s="10"/>
      <c r="J30" s="10"/>
      <c r="K30" s="30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10</v>
      </c>
      <c r="T30" s="36" t="s">
        <v>39</v>
      </c>
      <c r="U30" s="3">
        <f>SUM(S21:S23)+(S27+S28)</f>
        <v>10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64</v>
      </c>
      <c r="H32" s="10" t="s">
        <v>4</v>
      </c>
      <c r="I32" s="10"/>
      <c r="J32" s="10"/>
      <c r="K32" s="309"/>
      <c r="M32" s="27" t="s">
        <v>41</v>
      </c>
      <c r="N32" s="10"/>
      <c r="O32" s="10"/>
      <c r="P32" s="10"/>
      <c r="Q32" s="10"/>
      <c r="R32" s="10"/>
      <c r="S32" s="3">
        <f>S30*C7</f>
        <v>40</v>
      </c>
      <c r="T32" s="36" t="s">
        <v>42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43</v>
      </c>
    </row>
    <row r="36" spans="1:23" x14ac:dyDescent="0.25">
      <c r="A36" s="23"/>
      <c r="B36" s="10"/>
      <c r="C36" s="10"/>
      <c r="D36" s="10"/>
      <c r="E36" s="92" t="s">
        <v>176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2" t="s">
        <v>176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1"/>
      <c r="M37" s="27" t="s">
        <v>45</v>
      </c>
      <c r="N37" s="10"/>
      <c r="O37" s="10"/>
      <c r="P37" s="10"/>
      <c r="Q37" s="3">
        <v>5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47</v>
      </c>
      <c r="N38" s="10"/>
      <c r="O38" s="10"/>
      <c r="P38" s="10"/>
      <c r="Q38" s="3">
        <v>71</v>
      </c>
      <c r="R38" s="10"/>
      <c r="S38" s="10"/>
      <c r="T38" s="10"/>
      <c r="U38" s="10"/>
      <c r="V38" s="10"/>
      <c r="W38" s="311"/>
    </row>
    <row r="39" spans="1:23" x14ac:dyDescent="0.25">
      <c r="A39" s="27" t="s">
        <v>257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50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31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55</v>
      </c>
      <c r="N42" s="10"/>
      <c r="O42" s="10"/>
      <c r="P42" s="10"/>
      <c r="Q42" s="3">
        <v>3</v>
      </c>
      <c r="R42" s="10"/>
      <c r="S42" s="10"/>
      <c r="T42" s="36" t="s">
        <v>39</v>
      </c>
      <c r="U42" s="3">
        <f>Q37+Q39+Q41</f>
        <v>5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56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311"/>
      <c r="M44" s="27" t="s">
        <v>57</v>
      </c>
      <c r="N44" s="10"/>
      <c r="O44" s="10"/>
      <c r="P44" s="10"/>
      <c r="Q44" s="3">
        <f>SUM(Q37:Q42)</f>
        <v>79</v>
      </c>
      <c r="R44" s="10"/>
      <c r="S44" s="10"/>
      <c r="T44" s="36" t="s">
        <v>42</v>
      </c>
      <c r="U44" s="3">
        <f>Q38+Q40+Q42</f>
        <v>74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59</v>
      </c>
    </row>
    <row r="48" spans="1:23" x14ac:dyDescent="0.25">
      <c r="A48" s="23"/>
      <c r="B48" s="10"/>
      <c r="C48" s="10"/>
      <c r="D48" s="10"/>
      <c r="E48" s="92" t="s">
        <v>176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2" t="s">
        <v>176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62</v>
      </c>
      <c r="B50" s="10"/>
      <c r="C50" s="10"/>
      <c r="D50" s="10"/>
      <c r="E50" s="3">
        <v>71</v>
      </c>
      <c r="F50" s="10"/>
      <c r="G50" s="10"/>
      <c r="H50" s="10"/>
      <c r="I50" s="10"/>
      <c r="J50" s="10"/>
      <c r="K50" s="30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64</v>
      </c>
      <c r="B51" s="10"/>
      <c r="C51" s="10"/>
      <c r="D51" s="10"/>
      <c r="E51" s="3">
        <v>5</v>
      </c>
      <c r="F51" s="10"/>
      <c r="G51" s="10"/>
      <c r="H51" s="10"/>
      <c r="I51" s="10"/>
      <c r="J51" s="10"/>
      <c r="K51" s="30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78</v>
      </c>
      <c r="B58" s="10"/>
      <c r="C58" s="10"/>
      <c r="D58" s="10"/>
      <c r="E58" s="3">
        <v>1</v>
      </c>
      <c r="F58" s="10"/>
      <c r="G58" s="10"/>
      <c r="H58" s="10"/>
      <c r="I58" s="10"/>
      <c r="J58" s="10"/>
      <c r="K58" s="30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80</v>
      </c>
      <c r="B59" s="10"/>
      <c r="C59" s="10"/>
      <c r="D59" s="10"/>
      <c r="E59" s="3">
        <v>2</v>
      </c>
      <c r="F59" s="10"/>
      <c r="G59" s="10"/>
      <c r="H59" s="10"/>
      <c r="I59" s="10"/>
      <c r="J59" s="10"/>
      <c r="K59" s="30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88</v>
      </c>
      <c r="B63" s="10"/>
      <c r="C63" s="10"/>
      <c r="D63" s="10"/>
      <c r="E63" s="3">
        <v>3</v>
      </c>
      <c r="F63" s="10"/>
      <c r="G63" s="10"/>
      <c r="H63" s="10"/>
      <c r="I63" s="10"/>
      <c r="J63" s="10"/>
      <c r="K63" s="309"/>
      <c r="M63" s="67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89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86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30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30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100</v>
      </c>
      <c r="N73" s="10"/>
      <c r="O73" s="10"/>
      <c r="P73" s="10"/>
      <c r="Q73" s="3">
        <v>2</v>
      </c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>
        <v>5</v>
      </c>
      <c r="F74" s="10"/>
      <c r="G74" s="10"/>
      <c r="H74" s="10"/>
      <c r="I74" s="10"/>
      <c r="J74" s="10"/>
      <c r="K74" s="309"/>
      <c r="M74" s="27" t="s">
        <v>101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>
        <v>6</v>
      </c>
      <c r="F75" s="10"/>
      <c r="G75" s="10"/>
      <c r="H75" s="10"/>
      <c r="I75" s="10"/>
      <c r="J75" s="10"/>
      <c r="K75" s="30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309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107</v>
      </c>
      <c r="N78" s="10"/>
      <c r="O78" s="10"/>
      <c r="P78" s="10"/>
      <c r="Q78" s="3">
        <v>4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309"/>
      <c r="M79" s="27" t="s">
        <v>254</v>
      </c>
      <c r="N79" s="10"/>
      <c r="O79" s="10"/>
      <c r="P79" s="10"/>
      <c r="Q79" s="3">
        <v>8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306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2</v>
      </c>
      <c r="F81" s="10"/>
      <c r="G81" s="10"/>
      <c r="H81" s="10"/>
      <c r="I81" s="10"/>
      <c r="J81" s="10"/>
      <c r="K81" s="309"/>
      <c r="M81" s="27" t="s">
        <v>307</v>
      </c>
      <c r="N81" s="10"/>
      <c r="O81" s="10"/>
      <c r="P81" s="10"/>
      <c r="Q81" s="3">
        <v>8</v>
      </c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20</v>
      </c>
      <c r="F82" s="10"/>
      <c r="G82" s="10"/>
      <c r="H82" s="10"/>
      <c r="I82" s="10"/>
      <c r="J82" s="10"/>
      <c r="K82" s="309"/>
      <c r="M82" s="27" t="s">
        <v>303</v>
      </c>
      <c r="N82" s="10"/>
      <c r="O82" s="10"/>
      <c r="P82" s="10"/>
      <c r="Q82" s="3">
        <v>1</v>
      </c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309"/>
      <c r="M83" s="27" t="s">
        <v>310</v>
      </c>
      <c r="N83" s="10"/>
      <c r="O83" s="10"/>
      <c r="P83" s="10"/>
      <c r="Q83" s="3">
        <v>1</v>
      </c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26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34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9</v>
      </c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121</v>
      </c>
      <c r="B92" s="10"/>
      <c r="C92" s="10"/>
      <c r="D92" s="10"/>
      <c r="E92" s="3">
        <v>21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123</v>
      </c>
      <c r="N94" s="10"/>
      <c r="O94" s="10"/>
      <c r="P94" s="10"/>
      <c r="Q94" s="3">
        <v>4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127</v>
      </c>
      <c r="J95" s="10"/>
      <c r="K95" s="309"/>
      <c r="M95" s="27" t="s">
        <v>125</v>
      </c>
      <c r="N95" s="10"/>
      <c r="O95" s="10"/>
      <c r="P95" s="10"/>
      <c r="Q95" s="3">
        <v>10</v>
      </c>
      <c r="R95" s="10"/>
      <c r="S95" s="10"/>
      <c r="T95" s="36" t="s">
        <v>39</v>
      </c>
      <c r="U95" s="3">
        <f>SUM(Q70:Q95)</f>
        <v>43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133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30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71</vt:i4>
      </vt:variant>
      <vt:variant>
        <vt:lpstr>Intervalos nomeados</vt:lpstr>
      </vt:variant>
      <vt:variant>
        <vt:i4>70</vt:i4>
      </vt:variant>
    </vt:vector>
  </HeadingPairs>
  <TitlesOfParts>
    <vt:vector size="141" baseType="lpstr">
      <vt:lpstr>COLAEX</vt:lpstr>
      <vt:lpstr>A-EX-001</vt:lpstr>
      <vt:lpstr>A-EX-002</vt:lpstr>
      <vt:lpstr>A-EX-003</vt:lpstr>
      <vt:lpstr>A-EX-004</vt:lpstr>
      <vt:lpstr>A-EX-005</vt:lpstr>
      <vt:lpstr>A-EX-006</vt:lpstr>
      <vt:lpstr>A-EX-007</vt:lpstr>
      <vt:lpstr>A-EX-008</vt:lpstr>
      <vt:lpstr>A-EX-009</vt:lpstr>
      <vt:lpstr>A-EX-010</vt:lpstr>
      <vt:lpstr>A-EX-011</vt:lpstr>
      <vt:lpstr>A-EX-012</vt:lpstr>
      <vt:lpstr>A-EX-013</vt:lpstr>
      <vt:lpstr>A-EX-014</vt:lpstr>
      <vt:lpstr>A-EX-015</vt:lpstr>
      <vt:lpstr>A-EX-016</vt:lpstr>
      <vt:lpstr>A-EX-017</vt:lpstr>
      <vt:lpstr>A-EX-018</vt:lpstr>
      <vt:lpstr>A-EX-019</vt:lpstr>
      <vt:lpstr>A-EX-020</vt:lpstr>
      <vt:lpstr>A-EX-021</vt:lpstr>
      <vt:lpstr>A-EX-022</vt:lpstr>
      <vt:lpstr>A-EX-023</vt:lpstr>
      <vt:lpstr>A-EX-024</vt:lpstr>
      <vt:lpstr>A-EX-025</vt:lpstr>
      <vt:lpstr>A-EX-026</vt:lpstr>
      <vt:lpstr>A-EX-027</vt:lpstr>
      <vt:lpstr>-028</vt:lpstr>
      <vt:lpstr>-029</vt:lpstr>
      <vt:lpstr>-030</vt:lpstr>
      <vt:lpstr>-031</vt:lpstr>
      <vt:lpstr>-032</vt:lpstr>
      <vt:lpstr>-033</vt:lpstr>
      <vt:lpstr>-034</vt:lpstr>
      <vt:lpstr>-035</vt:lpstr>
      <vt:lpstr>-036</vt:lpstr>
      <vt:lpstr>-037</vt:lpstr>
      <vt:lpstr>-038</vt:lpstr>
      <vt:lpstr>-039</vt:lpstr>
      <vt:lpstr>-040</vt:lpstr>
      <vt:lpstr>-041</vt:lpstr>
      <vt:lpstr>042</vt:lpstr>
      <vt:lpstr>-043</vt:lpstr>
      <vt:lpstr>-044</vt:lpstr>
      <vt:lpstr>-045</vt:lpstr>
      <vt:lpstr>-046</vt:lpstr>
      <vt:lpstr>-047</vt:lpstr>
      <vt:lpstr>-048</vt:lpstr>
      <vt:lpstr>-049</vt:lpstr>
      <vt:lpstr>050</vt:lpstr>
      <vt:lpstr>-051</vt:lpstr>
      <vt:lpstr>-052</vt:lpstr>
      <vt:lpstr>-053</vt:lpstr>
      <vt:lpstr>-054</vt:lpstr>
      <vt:lpstr>-055</vt:lpstr>
      <vt:lpstr>-056</vt:lpstr>
      <vt:lpstr>-057</vt:lpstr>
      <vt:lpstr>-058</vt:lpstr>
      <vt:lpstr>-059</vt:lpstr>
      <vt:lpstr>-060</vt:lpstr>
      <vt:lpstr>-061</vt:lpstr>
      <vt:lpstr>-062</vt:lpstr>
      <vt:lpstr>-063</vt:lpstr>
      <vt:lpstr>-064</vt:lpstr>
      <vt:lpstr>-065</vt:lpstr>
      <vt:lpstr>-066</vt:lpstr>
      <vt:lpstr>-067</vt:lpstr>
      <vt:lpstr>-068</vt:lpstr>
      <vt:lpstr>-069</vt:lpstr>
      <vt:lpstr>Plan1</vt:lpstr>
      <vt:lpstr>'-028'!Area_de_impressao</vt:lpstr>
      <vt:lpstr>'-029'!Area_de_impressao</vt:lpstr>
      <vt:lpstr>'-030'!Area_de_impressao</vt:lpstr>
      <vt:lpstr>'-031'!Area_de_impressao</vt:lpstr>
      <vt:lpstr>'-032'!Area_de_impressao</vt:lpstr>
      <vt:lpstr>'-033'!Area_de_impressao</vt:lpstr>
      <vt:lpstr>'-034'!Area_de_impressao</vt:lpstr>
      <vt:lpstr>'-036'!Area_de_impressao</vt:lpstr>
      <vt:lpstr>'-037'!Area_de_impressao</vt:lpstr>
      <vt:lpstr>'-038'!Area_de_impressao</vt:lpstr>
      <vt:lpstr>'-039'!Area_de_impressao</vt:lpstr>
      <vt:lpstr>'-040'!Area_de_impressao</vt:lpstr>
      <vt:lpstr>'-041'!Area_de_impressao</vt:lpstr>
      <vt:lpstr>'042'!Area_de_impressao</vt:lpstr>
      <vt:lpstr>'-043'!Area_de_impressao</vt:lpstr>
      <vt:lpstr>'-044'!Area_de_impressao</vt:lpstr>
      <vt:lpstr>'-045'!Area_de_impressao</vt:lpstr>
      <vt:lpstr>'-046'!Area_de_impressao</vt:lpstr>
      <vt:lpstr>'-047'!Area_de_impressao</vt:lpstr>
      <vt:lpstr>'-048'!Area_de_impressao</vt:lpstr>
      <vt:lpstr>'-049'!Area_de_impressao</vt:lpstr>
      <vt:lpstr>'050'!Area_de_impressao</vt:lpstr>
      <vt:lpstr>'-051'!Area_de_impressao</vt:lpstr>
      <vt:lpstr>'-052'!Area_de_impressao</vt:lpstr>
      <vt:lpstr>'-053'!Area_de_impressao</vt:lpstr>
      <vt:lpstr>'-054'!Area_de_impressao</vt:lpstr>
      <vt:lpstr>'-055'!Area_de_impressao</vt:lpstr>
      <vt:lpstr>'-056'!Area_de_impressao</vt:lpstr>
      <vt:lpstr>'-057'!Area_de_impressao</vt:lpstr>
      <vt:lpstr>'-058'!Area_de_impressao</vt:lpstr>
      <vt:lpstr>'-059'!Area_de_impressao</vt:lpstr>
      <vt:lpstr>'-060'!Area_de_impressao</vt:lpstr>
      <vt:lpstr>'-061'!Area_de_impressao</vt:lpstr>
      <vt:lpstr>'-062'!Area_de_impressao</vt:lpstr>
      <vt:lpstr>'-063'!Area_de_impressao</vt:lpstr>
      <vt:lpstr>'-064'!Area_de_impressao</vt:lpstr>
      <vt:lpstr>'-065'!Area_de_impressao</vt:lpstr>
      <vt:lpstr>'-066'!Area_de_impressao</vt:lpstr>
      <vt:lpstr>'-067'!Area_de_impressao</vt:lpstr>
      <vt:lpstr>'-068'!Area_de_impressao</vt:lpstr>
      <vt:lpstr>'-069'!Area_de_impressao</vt:lpstr>
      <vt:lpstr>'A-EX-001'!Area_de_impressao</vt:lpstr>
      <vt:lpstr>'A-EX-002'!Area_de_impressao</vt:lpstr>
      <vt:lpstr>'A-EX-003'!Area_de_impressao</vt:lpstr>
      <vt:lpstr>'A-EX-004'!Area_de_impressao</vt:lpstr>
      <vt:lpstr>'A-EX-005'!Area_de_impressao</vt:lpstr>
      <vt:lpstr>'A-EX-006'!Area_de_impressao</vt:lpstr>
      <vt:lpstr>'A-EX-007'!Area_de_impressao</vt:lpstr>
      <vt:lpstr>'A-EX-008'!Area_de_impressao</vt:lpstr>
      <vt:lpstr>'A-EX-009'!Area_de_impressao</vt:lpstr>
      <vt:lpstr>'A-EX-010'!Area_de_impressao</vt:lpstr>
      <vt:lpstr>'A-EX-011'!Area_de_impressao</vt:lpstr>
      <vt:lpstr>'A-EX-012'!Area_de_impressao</vt:lpstr>
      <vt:lpstr>'A-EX-013'!Area_de_impressao</vt:lpstr>
      <vt:lpstr>'A-EX-014'!Area_de_impressao</vt:lpstr>
      <vt:lpstr>'A-EX-015'!Area_de_impressao</vt:lpstr>
      <vt:lpstr>'A-EX-016'!Area_de_impressao</vt:lpstr>
      <vt:lpstr>'A-EX-017'!Area_de_impressao</vt:lpstr>
      <vt:lpstr>'A-EX-018'!Area_de_impressao</vt:lpstr>
      <vt:lpstr>'A-EX-019'!Area_de_impressao</vt:lpstr>
      <vt:lpstr>'A-EX-020'!Area_de_impressao</vt:lpstr>
      <vt:lpstr>'A-EX-021'!Area_de_impressao</vt:lpstr>
      <vt:lpstr>'A-EX-022'!Area_de_impressao</vt:lpstr>
      <vt:lpstr>'A-EX-023'!Area_de_impressao</vt:lpstr>
      <vt:lpstr>'A-EX-024'!Area_de_impressao</vt:lpstr>
      <vt:lpstr>'A-EX-025'!Area_de_impressao</vt:lpstr>
      <vt:lpstr>'A-EX-026'!Area_de_impressao</vt:lpstr>
      <vt:lpstr>'A-EX-027'!Area_de_impressao</vt:lpstr>
      <vt:lpstr>COLAEX!Area_de_impressao</vt:lpstr>
      <vt:lpstr>COLAEX!Titulos_de_impressao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benedito</dc:creator>
  <cp:lastModifiedBy>benedito</cp:lastModifiedBy>
  <cp:lastPrinted>2013-09-21T15:57:16Z</cp:lastPrinted>
  <dcterms:created xsi:type="dcterms:W3CDTF">2013-07-19T19:49:34Z</dcterms:created>
  <dcterms:modified xsi:type="dcterms:W3CDTF">2014-05-09T18:49:43Z</dcterms:modified>
</cp:coreProperties>
</file>