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drawings/drawing27.xml" ContentType="application/vnd.openxmlformats-officedocument.drawing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drawings/drawing33.xml" ContentType="application/vnd.openxmlformats-officedocument.drawing+xml"/>
  <Override PartName="/xl/charts/chart38.xml" ContentType="application/vnd.openxmlformats-officedocument.drawingml.chart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drawings/drawing35.xml" ContentType="application/vnd.openxmlformats-officedocument.drawing+xml"/>
  <Override PartName="/xl/charts/chart40.xml" ContentType="application/vnd.openxmlformats-officedocument.drawingml.chart+xml"/>
  <Override PartName="/xl/drawings/drawing36.xml" ContentType="application/vnd.openxmlformats-officedocument.drawing+xml"/>
  <Override PartName="/xl/charts/chart41.xml" ContentType="application/vnd.openxmlformats-officedocument.drawingml.chart+xml"/>
  <Override PartName="/xl/drawings/drawing37.xml" ContentType="application/vnd.openxmlformats-officedocument.drawing+xml"/>
  <Override PartName="/xl/charts/chart42.xml" ContentType="application/vnd.openxmlformats-officedocument.drawingml.chart+xml"/>
  <Override PartName="/xl/drawings/drawing38.xml" ContentType="application/vnd.openxmlformats-officedocument.drawing+xml"/>
  <Override PartName="/xl/charts/chart43.xml" ContentType="application/vnd.openxmlformats-officedocument.drawingml.chart+xml"/>
  <Override PartName="/xl/drawings/drawing39.xml" ContentType="application/vnd.openxmlformats-officedocument.drawing+xml"/>
  <Override PartName="/xl/charts/chart44.xml" ContentType="application/vnd.openxmlformats-officedocument.drawingml.chart+xml"/>
  <Override PartName="/xl/drawings/drawing40.xml" ContentType="application/vnd.openxmlformats-officedocument.drawing+xml"/>
  <Override PartName="/xl/charts/chart45.xml" ContentType="application/vnd.openxmlformats-officedocument.drawingml.chart+xml"/>
  <Override PartName="/xl/drawings/drawing41.xml" ContentType="application/vnd.openxmlformats-officedocument.drawing+xml"/>
  <Override PartName="/xl/charts/chart46.xml" ContentType="application/vnd.openxmlformats-officedocument.drawingml.chart+xml"/>
  <Override PartName="/xl/drawings/drawing42.xml" ContentType="application/vnd.openxmlformats-officedocument.drawing+xml"/>
  <Override PartName="/xl/charts/chart47.xml" ContentType="application/vnd.openxmlformats-officedocument.drawingml.chart+xml"/>
  <Override PartName="/xl/drawings/drawing43.xml" ContentType="application/vnd.openxmlformats-officedocument.drawing+xml"/>
  <Override PartName="/xl/charts/chart48.xml" ContentType="application/vnd.openxmlformats-officedocument.drawingml.chart+xml"/>
  <Override PartName="/xl/drawings/drawing44.xml" ContentType="application/vnd.openxmlformats-officedocument.drawing+xml"/>
  <Override PartName="/xl/charts/chart49.xml" ContentType="application/vnd.openxmlformats-officedocument.drawingml.chart+xml"/>
  <Override PartName="/xl/drawings/drawing45.xml" ContentType="application/vnd.openxmlformats-officedocument.drawing+xml"/>
  <Override PartName="/xl/charts/chart50.xml" ContentType="application/vnd.openxmlformats-officedocument.drawingml.chart+xml"/>
  <Override PartName="/xl/drawings/drawing46.xml" ContentType="application/vnd.openxmlformats-officedocument.drawing+xml"/>
  <Override PartName="/xl/charts/chart51.xml" ContentType="application/vnd.openxmlformats-officedocument.drawingml.chart+xml"/>
  <Override PartName="/xl/drawings/drawing47.xml" ContentType="application/vnd.openxmlformats-officedocument.drawing+xml"/>
  <Override PartName="/xl/charts/chart52.xml" ContentType="application/vnd.openxmlformats-officedocument.drawingml.chart+xml"/>
  <Override PartName="/xl/drawings/drawing48.xml" ContentType="application/vnd.openxmlformats-officedocument.drawing+xml"/>
  <Override PartName="/xl/charts/chart53.xml" ContentType="application/vnd.openxmlformats-officedocument.drawingml.chart+xml"/>
  <Override PartName="/xl/drawings/drawing49.xml" ContentType="application/vnd.openxmlformats-officedocument.drawing+xml"/>
  <Override PartName="/xl/charts/chart54.xml" ContentType="application/vnd.openxmlformats-officedocument.drawingml.chart+xml"/>
  <Override PartName="/xl/drawings/drawing50.xml" ContentType="application/vnd.openxmlformats-officedocument.drawing+xml"/>
  <Override PartName="/xl/charts/chart55.xml" ContentType="application/vnd.openxmlformats-officedocument.drawingml.chart+xml"/>
  <Override PartName="/xl/drawings/drawing51.xml" ContentType="application/vnd.openxmlformats-officedocument.drawing+xml"/>
  <Override PartName="/xl/charts/chart56.xml" ContentType="application/vnd.openxmlformats-officedocument.drawingml.chart+xml"/>
  <Override PartName="/xl/drawings/drawing52.xml" ContentType="application/vnd.openxmlformats-officedocument.drawing+xml"/>
  <Override PartName="/xl/charts/chart57.xml" ContentType="application/vnd.openxmlformats-officedocument.drawingml.chart+xml"/>
  <Override PartName="/xl/drawings/drawing53.xml" ContentType="application/vnd.openxmlformats-officedocument.drawing+xml"/>
  <Override PartName="/xl/charts/chart58.xml" ContentType="application/vnd.openxmlformats-officedocument.drawingml.chart+xml"/>
  <Override PartName="/xl/drawings/drawing54.xml" ContentType="application/vnd.openxmlformats-officedocument.drawing+xml"/>
  <Override PartName="/xl/charts/chart59.xml" ContentType="application/vnd.openxmlformats-officedocument.drawingml.chart+xml"/>
  <Override PartName="/xl/drawings/drawing55.xml" ContentType="application/vnd.openxmlformats-officedocument.drawing+xml"/>
  <Override PartName="/xl/charts/chart60.xml" ContentType="application/vnd.openxmlformats-officedocument.drawingml.chart+xml"/>
  <Override PartName="/xl/drawings/drawing56.xml" ContentType="application/vnd.openxmlformats-officedocument.drawing+xml"/>
  <Override PartName="/xl/charts/chart61.xml" ContentType="application/vnd.openxmlformats-officedocument.drawingml.chart+xml"/>
  <Override PartName="/xl/drawings/drawing57.xml" ContentType="application/vnd.openxmlformats-officedocument.drawing+xml"/>
  <Override PartName="/xl/charts/chart62.xml" ContentType="application/vnd.openxmlformats-officedocument.drawingml.chart+xml"/>
  <Override PartName="/xl/drawings/drawing58.xml" ContentType="application/vnd.openxmlformats-officedocument.drawing+xml"/>
  <Override PartName="/xl/charts/chart63.xml" ContentType="application/vnd.openxmlformats-officedocument.drawingml.chart+xml"/>
  <Override PartName="/xl/drawings/drawing59.xml" ContentType="application/vnd.openxmlformats-officedocument.drawing+xml"/>
  <Override PartName="/xl/charts/chart64.xml" ContentType="application/vnd.openxmlformats-officedocument.drawingml.chart+xml"/>
  <Override PartName="/xl/drawings/drawing60.xml" ContentType="application/vnd.openxmlformats-officedocument.drawing+xml"/>
  <Override PartName="/xl/comments2.xml" ContentType="application/vnd.openxmlformats-officedocument.spreadsheetml.comments+xml"/>
  <Override PartName="/xl/charts/chart65.xml" ContentType="application/vnd.openxmlformats-officedocument.drawingml.chart+xml"/>
  <Override PartName="/xl/drawings/drawing61.xml" ContentType="application/vnd.openxmlformats-officedocument.drawing+xml"/>
  <Override PartName="/xl/comments3.xml" ContentType="application/vnd.openxmlformats-officedocument.spreadsheetml.comments+xml"/>
  <Override PartName="/xl/charts/chart66.xml" ContentType="application/vnd.openxmlformats-officedocument.drawingml.chart+xml"/>
  <Override PartName="/xl/drawings/drawing62.xml" ContentType="application/vnd.openxmlformats-officedocument.drawing+xml"/>
  <Override PartName="/xl/charts/chart67.xml" ContentType="application/vnd.openxmlformats-officedocument.drawingml.chart+xml"/>
  <Override PartName="/xl/drawings/drawing63.xml" ContentType="application/vnd.openxmlformats-officedocument.drawing+xml"/>
  <Override PartName="/xl/charts/chart68.xml" ContentType="application/vnd.openxmlformats-officedocument.drawingml.chart+xml"/>
  <Override PartName="/xl/drawings/drawing64.xml" ContentType="application/vnd.openxmlformats-officedocument.drawing+xml"/>
  <Override PartName="/xl/charts/chart69.xml" ContentType="application/vnd.openxmlformats-officedocument.drawingml.chart+xml"/>
  <Override PartName="/xl/drawings/drawing65.xml" ContentType="application/vnd.openxmlformats-officedocument.drawing+xml"/>
  <Override PartName="/xl/charts/chart70.xml" ContentType="application/vnd.openxmlformats-officedocument.drawingml.chart+xml"/>
  <Override PartName="/xl/drawings/drawing66.xml" ContentType="application/vnd.openxmlformats-officedocument.drawing+xml"/>
  <Override PartName="/xl/charts/chart71.xml" ContentType="application/vnd.openxmlformats-officedocument.drawingml.chart+xml"/>
  <Override PartName="/xl/drawings/drawing67.xml" ContentType="application/vnd.openxmlformats-officedocument.drawing+xml"/>
  <Override PartName="/xl/charts/chart72.xml" ContentType="application/vnd.openxmlformats-officedocument.drawingml.chart+xml"/>
  <Override PartName="/xl/drawings/drawing68.xml" ContentType="application/vnd.openxmlformats-officedocument.drawing+xml"/>
  <Override PartName="/xl/charts/chart73.xml" ContentType="application/vnd.openxmlformats-officedocument.drawingml.chart+xml"/>
  <Override PartName="/xl/drawings/drawing69.xml" ContentType="application/vnd.openxmlformats-officedocument.drawing+xml"/>
  <Override PartName="/xl/charts/chart74.xml" ContentType="application/vnd.openxmlformats-officedocument.drawingml.chart+xml"/>
  <Override PartName="/xl/drawings/drawing70.xml" ContentType="application/vnd.openxmlformats-officedocument.drawing+xml"/>
  <Override PartName="/xl/charts/chart75.xml" ContentType="application/vnd.openxmlformats-officedocument.drawingml.chart+xml"/>
  <Override PartName="/xl/drawings/drawing71.xml" ContentType="application/vnd.openxmlformats-officedocument.drawing+xml"/>
  <Override PartName="/xl/charts/chart7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05" windowWidth="19320" windowHeight="12120" tabRatio="972"/>
  </bookViews>
  <sheets>
    <sheet name="COL ASA" sheetId="63" r:id="rId1"/>
    <sheet name="GRAFICOS A-SA" sheetId="65" r:id="rId2"/>
    <sheet name="A-SA-001" sheetId="1" r:id="rId3"/>
    <sheet name="A-SA-002" sheetId="2" r:id="rId4"/>
    <sheet name="A-SA-003" sheetId="3" r:id="rId5"/>
    <sheet name="A-SA-004" sheetId="4" r:id="rId6"/>
    <sheet name="A-SA-005" sheetId="5" r:id="rId7"/>
    <sheet name="A-SA-006" sheetId="6" r:id="rId8"/>
    <sheet name="A-SA-007" sheetId="7" r:id="rId9"/>
    <sheet name="A-SA-008" sheetId="8" r:id="rId10"/>
    <sheet name="A-SA-009" sheetId="9" r:id="rId11"/>
    <sheet name="A-SA-010" sheetId="10" r:id="rId12"/>
    <sheet name="A-SA-011" sheetId="11" r:id="rId13"/>
    <sheet name="A-SA-012" sheetId="12" r:id="rId14"/>
    <sheet name="A-SA-013" sheetId="13" r:id="rId15"/>
    <sheet name="A-SA-014" sheetId="14" r:id="rId16"/>
    <sheet name="A-SA-015" sheetId="15" r:id="rId17"/>
    <sheet name="A-SA-016" sheetId="16" r:id="rId18"/>
    <sheet name="A-SA-017" sheetId="17" r:id="rId19"/>
    <sheet name="A-SA-018" sheetId="18" r:id="rId20"/>
    <sheet name="A-SA-019" sheetId="19" r:id="rId21"/>
    <sheet name="A-SA-020" sheetId="20" r:id="rId22"/>
    <sheet name="A-SA-021" sheetId="21" r:id="rId23"/>
    <sheet name="A-SA-022" sheetId="22" r:id="rId24"/>
    <sheet name="A-SA-023" sheetId="23" r:id="rId25"/>
    <sheet name="A-SA-024" sheetId="24" r:id="rId26"/>
    <sheet name="A-SA-025" sheetId="25" r:id="rId27"/>
    <sheet name="A-SA-026" sheetId="26" r:id="rId28"/>
    <sheet name="A-SA-027" sheetId="27" r:id="rId29"/>
    <sheet name="A-SA-028" sheetId="28" r:id="rId30"/>
    <sheet name="A-SA-029" sheetId="29" r:id="rId31"/>
    <sheet name="A-SA-030" sheetId="30" r:id="rId32"/>
    <sheet name="A-SA-031" sheetId="31" r:id="rId33"/>
    <sheet name="A-SA-032" sheetId="32" r:id="rId34"/>
    <sheet name="A-SA-033" sheetId="33" r:id="rId35"/>
    <sheet name="A-SA-034" sheetId="34" r:id="rId36"/>
    <sheet name="A-SA-035" sheetId="35" r:id="rId37"/>
    <sheet name="A-SA-036" sheetId="36" r:id="rId38"/>
    <sheet name="A-SA-037" sheetId="37" r:id="rId39"/>
    <sheet name="A-SA-038" sheetId="38" r:id="rId40"/>
    <sheet name="A-SA-039" sheetId="39" r:id="rId41"/>
    <sheet name="A-SA-040" sheetId="40" r:id="rId42"/>
    <sheet name="A-SA-041" sheetId="41" r:id="rId43"/>
    <sheet name="A-SA-042" sheetId="42" r:id="rId44"/>
    <sheet name="A-SA-043" sheetId="43" r:id="rId45"/>
    <sheet name="A-SA-044" sheetId="44" r:id="rId46"/>
    <sheet name="A-SA-045" sheetId="45" r:id="rId47"/>
    <sheet name="A-SA-046" sheetId="46" r:id="rId48"/>
    <sheet name="A-SA-047" sheetId="47" r:id="rId49"/>
    <sheet name="A-SA-048" sheetId="48" r:id="rId50"/>
    <sheet name="A-SA-049" sheetId="49" r:id="rId51"/>
    <sheet name="A-SA-050" sheetId="50" r:id="rId52"/>
    <sheet name="A-SA-051" sheetId="51" r:id="rId53"/>
    <sheet name="A-SA-052" sheetId="52" r:id="rId54"/>
    <sheet name="A-SA-053" sheetId="53" r:id="rId55"/>
    <sheet name="A-SA-054" sheetId="54" r:id="rId56"/>
    <sheet name="A-SA-055" sheetId="55" r:id="rId57"/>
    <sheet name="-056" sheetId="56" r:id="rId58"/>
    <sheet name="-057" sheetId="57" r:id="rId59"/>
    <sheet name="-058" sheetId="58" r:id="rId60"/>
    <sheet name="-059" sheetId="59" r:id="rId61"/>
    <sheet name="-060" sheetId="60" r:id="rId62"/>
    <sheet name="-061" sheetId="61" r:id="rId63"/>
    <sheet name="-062" sheetId="62" r:id="rId64"/>
    <sheet name="-063" sheetId="66" r:id="rId65"/>
    <sheet name="-064" sheetId="67" r:id="rId66"/>
    <sheet name="-065" sheetId="68" r:id="rId67"/>
    <sheet name="-066" sheetId="69" r:id="rId68"/>
    <sheet name="-067" sheetId="70" r:id="rId69"/>
    <sheet name="-068" sheetId="71" r:id="rId70"/>
    <sheet name="-069" sheetId="72" r:id="rId71"/>
    <sheet name="Plan1" sheetId="73" r:id="rId72"/>
  </sheets>
  <definedNames>
    <definedName name="_xlnm.Print_Area" localSheetId="57">'-056'!$A$1:$X$113</definedName>
    <definedName name="_xlnm.Print_Area" localSheetId="58">'-057'!$A$1:$X$113</definedName>
    <definedName name="_xlnm.Print_Area" localSheetId="59">'-058'!$A$1:$X$113</definedName>
    <definedName name="_xlnm.Print_Area" localSheetId="60">'-059'!$A$1:$X$113</definedName>
    <definedName name="_xlnm.Print_Area" localSheetId="61">'-060'!$A$1:$X$113</definedName>
    <definedName name="_xlnm.Print_Area" localSheetId="62">'-061'!$A$1:$X$114</definedName>
    <definedName name="_xlnm.Print_Area" localSheetId="63">'-062'!$A$1:$X$114</definedName>
    <definedName name="_xlnm.Print_Area" localSheetId="64">'-063'!$A$1:$X$113</definedName>
    <definedName name="_xlnm.Print_Area" localSheetId="65">'-064'!$A$1:$X$113</definedName>
    <definedName name="_xlnm.Print_Area" localSheetId="66">'-065'!$A$1:$X$114</definedName>
    <definedName name="_xlnm.Print_Area" localSheetId="67">'-066'!$A$1:$X$114</definedName>
    <definedName name="_xlnm.Print_Area" localSheetId="68">'-067'!$A$1:$X$114</definedName>
    <definedName name="_xlnm.Print_Area" localSheetId="69">'-068'!$A$1:$X$114</definedName>
    <definedName name="_xlnm.Print_Area" localSheetId="70">'-069'!$A$1:$X$114</definedName>
    <definedName name="_xlnm.Print_Area" localSheetId="2">'A-SA-001'!$A$1:$X$113</definedName>
    <definedName name="_xlnm.Print_Area" localSheetId="3">'A-SA-002'!$B$1:$Y$113</definedName>
    <definedName name="_xlnm.Print_Area" localSheetId="4">'A-SA-003'!$A$1:$X$113</definedName>
    <definedName name="_xlnm.Print_Area" localSheetId="5">'A-SA-004'!$A$1:$X$113</definedName>
    <definedName name="_xlnm.Print_Area" localSheetId="6">'A-SA-005'!$A$1:$X$113</definedName>
    <definedName name="_xlnm.Print_Area" localSheetId="7">'A-SA-006'!$A$1:$X$113</definedName>
    <definedName name="_xlnm.Print_Area" localSheetId="8">'A-SA-007'!$A$1:$X$113</definedName>
    <definedName name="_xlnm.Print_Area" localSheetId="9">'A-SA-008'!$A$1:$X$113</definedName>
    <definedName name="_xlnm.Print_Area" localSheetId="10">'A-SA-009'!$A$1:$X$113</definedName>
    <definedName name="_xlnm.Print_Area" localSheetId="11">'A-SA-010'!$A$1:$X$113</definedName>
    <definedName name="_xlnm.Print_Area" localSheetId="12">'A-SA-011'!$A$1:$X$113</definedName>
    <definedName name="_xlnm.Print_Area" localSheetId="13">'A-SA-012'!$A$1:$X$113</definedName>
    <definedName name="_xlnm.Print_Area" localSheetId="14">'A-SA-013'!$A$1:$X$113</definedName>
    <definedName name="_xlnm.Print_Area" localSheetId="15">'A-SA-014'!$A$1:$X$113</definedName>
    <definedName name="_xlnm.Print_Area" localSheetId="16">'A-SA-015'!$A$1:$X$113</definedName>
    <definedName name="_xlnm.Print_Area" localSheetId="17">'A-SA-016'!$A$1:$X$113</definedName>
    <definedName name="_xlnm.Print_Area" localSheetId="18">'A-SA-017'!$A$1:$X$113</definedName>
    <definedName name="_xlnm.Print_Area" localSheetId="19">'A-SA-018'!$A$1:$X$113</definedName>
    <definedName name="_xlnm.Print_Area" localSheetId="20">'A-SA-019'!$A$1:$X$113</definedName>
    <definedName name="_xlnm.Print_Area" localSheetId="21">'A-SA-020'!$A$1:$X$113</definedName>
    <definedName name="_xlnm.Print_Area" localSheetId="22">'A-SA-021'!$A$1:$X$113</definedName>
    <definedName name="_xlnm.Print_Area" localSheetId="23">'A-SA-022'!$A$1:$X$113</definedName>
    <definedName name="_xlnm.Print_Area" localSheetId="24">'A-SA-023'!$A$1:$X$113</definedName>
    <definedName name="_xlnm.Print_Area" localSheetId="25">'A-SA-024'!$A$1:$X$113</definedName>
    <definedName name="_xlnm.Print_Area" localSheetId="26">'A-SA-025'!$A$1:$X$113</definedName>
    <definedName name="_xlnm.Print_Area" localSheetId="27">'A-SA-026'!$A$1:$X$113</definedName>
    <definedName name="_xlnm.Print_Area" localSheetId="28">'A-SA-027'!$A$1:$X$113</definedName>
    <definedName name="_xlnm.Print_Area" localSheetId="29">'A-SA-028'!$A$1:$X$113</definedName>
    <definedName name="_xlnm.Print_Area" localSheetId="30">'A-SA-029'!$A$1:$X$113</definedName>
    <definedName name="_xlnm.Print_Area" localSheetId="31">'A-SA-030'!$A$1:$X$113</definedName>
    <definedName name="_xlnm.Print_Area" localSheetId="32">'A-SA-031'!$A$1:$X$113</definedName>
    <definedName name="_xlnm.Print_Area" localSheetId="33">'A-SA-032'!$A$1:$X$113</definedName>
    <definedName name="_xlnm.Print_Area" localSheetId="34">'A-SA-033'!$A$1:$X$113</definedName>
    <definedName name="_xlnm.Print_Area" localSheetId="35">'A-SA-034'!$A$1:$X$113</definedName>
    <definedName name="_xlnm.Print_Area" localSheetId="37">'A-SA-036'!$A$1:$X$113</definedName>
    <definedName name="_xlnm.Print_Area" localSheetId="38">'A-SA-037'!$A$1:$X$113</definedName>
    <definedName name="_xlnm.Print_Area" localSheetId="39">'A-SA-038'!$A$1:$X$113</definedName>
    <definedName name="_xlnm.Print_Area" localSheetId="40">'A-SA-039'!$A$1:$X$113</definedName>
    <definedName name="_xlnm.Print_Area" localSheetId="41">'A-SA-040'!$A$1:$X$113</definedName>
    <definedName name="_xlnm.Print_Area" localSheetId="42">'A-SA-041'!$A$1:$X$113</definedName>
    <definedName name="_xlnm.Print_Area" localSheetId="43">'A-SA-042'!$A$1:$X$113</definedName>
    <definedName name="_xlnm.Print_Area" localSheetId="44">'A-SA-043'!$A$1:$X$113</definedName>
    <definedName name="_xlnm.Print_Area" localSheetId="45">'A-SA-044'!$A$1:$X$113</definedName>
    <definedName name="_xlnm.Print_Area" localSheetId="46">'A-SA-045'!$A$1:$X$113</definedName>
    <definedName name="_xlnm.Print_Area" localSheetId="47">'A-SA-046'!$A$1:$X$113</definedName>
    <definedName name="_xlnm.Print_Area" localSheetId="48">'A-SA-047'!$A$1:$X$113</definedName>
    <definedName name="_xlnm.Print_Area" localSheetId="49">'A-SA-048'!$A$1:$X$113</definedName>
    <definedName name="_xlnm.Print_Area" localSheetId="50">'A-SA-049'!$A$1:$X$113</definedName>
    <definedName name="_xlnm.Print_Area" localSheetId="51">'A-SA-050'!$A$1:$X$113</definedName>
    <definedName name="_xlnm.Print_Area" localSheetId="52">'A-SA-051'!$A$1:$X$113</definedName>
    <definedName name="_xlnm.Print_Area" localSheetId="53">'A-SA-052'!$A$1:$X$113</definedName>
    <definedName name="_xlnm.Print_Area" localSheetId="54">'A-SA-053'!$A$1:$X$113</definedName>
    <definedName name="_xlnm.Print_Area" localSheetId="55">'A-SA-054'!$A$1:$X$113</definedName>
    <definedName name="_xlnm.Print_Area" localSheetId="56">'A-SA-055'!$A$1:$X$113</definedName>
    <definedName name="_xlnm.Print_Area" localSheetId="0">'COL ASA'!$A$1:$AA$89</definedName>
    <definedName name="_xlnm.Print_Titles" localSheetId="0">'COL ASA'!$19:$19</definedName>
  </definedNames>
  <calcPr calcId="144525"/>
</workbook>
</file>

<file path=xl/calcChain.xml><?xml version="1.0" encoding="utf-8"?>
<calcChain xmlns="http://schemas.openxmlformats.org/spreadsheetml/2006/main">
  <c r="L75" i="63" l="1"/>
  <c r="O7" i="63" s="1"/>
  <c r="K75" i="63"/>
  <c r="M7" i="63" s="1"/>
  <c r="U111" i="55"/>
  <c r="I111" i="55"/>
  <c r="U95" i="55"/>
  <c r="I95" i="55"/>
  <c r="U66" i="55"/>
  <c r="I66" i="55"/>
  <c r="U44" i="55"/>
  <c r="Q44" i="55"/>
  <c r="E44" i="55"/>
  <c r="U42" i="55"/>
  <c r="S28" i="55"/>
  <c r="G28" i="55"/>
  <c r="S27" i="55"/>
  <c r="G27" i="55"/>
  <c r="S26" i="55"/>
  <c r="G26" i="55"/>
  <c r="S25" i="55"/>
  <c r="G25" i="55"/>
  <c r="S24" i="55"/>
  <c r="G24" i="55"/>
  <c r="S23" i="55"/>
  <c r="G23" i="55"/>
  <c r="S22" i="55"/>
  <c r="G22" i="55"/>
  <c r="S21" i="55"/>
  <c r="S30" i="55" s="1"/>
  <c r="S32" i="55" s="1"/>
  <c r="G21" i="55"/>
  <c r="G20" i="55"/>
  <c r="Q78" i="45"/>
  <c r="U111" i="37"/>
  <c r="I111" i="37"/>
  <c r="U95" i="37"/>
  <c r="I95" i="37"/>
  <c r="U66" i="37"/>
  <c r="I66" i="37"/>
  <c r="U44" i="37"/>
  <c r="Q44" i="37"/>
  <c r="E44" i="37"/>
  <c r="U42" i="37"/>
  <c r="S28" i="37"/>
  <c r="G28" i="37"/>
  <c r="S27" i="37"/>
  <c r="G27" i="37"/>
  <c r="S26" i="37"/>
  <c r="G26" i="37"/>
  <c r="S25" i="37"/>
  <c r="G25" i="37"/>
  <c r="S24" i="37"/>
  <c r="U32" i="37" s="1"/>
  <c r="G24" i="37"/>
  <c r="S23" i="37"/>
  <c r="G23" i="37"/>
  <c r="S22" i="37"/>
  <c r="G22" i="37"/>
  <c r="S21" i="37"/>
  <c r="S30" i="37" s="1"/>
  <c r="S32" i="37" s="1"/>
  <c r="G21" i="37"/>
  <c r="G20" i="37"/>
  <c r="G30" i="37" s="1"/>
  <c r="G32" i="37" s="1"/>
  <c r="Q38" i="23"/>
  <c r="E90" i="21"/>
  <c r="E88" i="21"/>
  <c r="Q78" i="21"/>
  <c r="Q78" i="16"/>
  <c r="E92" i="12"/>
  <c r="Q78" i="10"/>
  <c r="Q78" i="7"/>
  <c r="Q80" i="5"/>
  <c r="F92" i="2"/>
  <c r="L74" i="63"/>
  <c r="L73" i="63"/>
  <c r="L72" i="63"/>
  <c r="L71" i="63"/>
  <c r="L70" i="63"/>
  <c r="L69" i="63"/>
  <c r="L68" i="63"/>
  <c r="L67" i="63"/>
  <c r="L66" i="63"/>
  <c r="L65" i="63"/>
  <c r="L64" i="63"/>
  <c r="L63" i="63"/>
  <c r="L62" i="63"/>
  <c r="L61" i="63"/>
  <c r="L60" i="63"/>
  <c r="L59" i="63"/>
  <c r="L58" i="63"/>
  <c r="L57" i="63"/>
  <c r="L56" i="63"/>
  <c r="L55" i="63"/>
  <c r="L54" i="63"/>
  <c r="L53" i="63"/>
  <c r="L52" i="63"/>
  <c r="L51" i="63"/>
  <c r="L50" i="63"/>
  <c r="L49" i="63"/>
  <c r="L48" i="63"/>
  <c r="L47" i="63"/>
  <c r="L46" i="63"/>
  <c r="L45" i="63"/>
  <c r="L44" i="63"/>
  <c r="L43" i="63"/>
  <c r="L42" i="63"/>
  <c r="L41" i="63"/>
  <c r="L40" i="63"/>
  <c r="L39" i="63"/>
  <c r="L38" i="63"/>
  <c r="L37" i="63"/>
  <c r="L36" i="63"/>
  <c r="L35" i="63"/>
  <c r="L34" i="63"/>
  <c r="L33" i="63"/>
  <c r="L32" i="63"/>
  <c r="L31" i="63"/>
  <c r="L30" i="63"/>
  <c r="L29" i="63"/>
  <c r="L28" i="63"/>
  <c r="L27" i="63"/>
  <c r="L26" i="63"/>
  <c r="L25" i="63"/>
  <c r="L24" i="63"/>
  <c r="L23" i="63"/>
  <c r="L22" i="63"/>
  <c r="L21" i="63"/>
  <c r="L20" i="63"/>
  <c r="K74" i="63"/>
  <c r="K73" i="63"/>
  <c r="K72" i="63"/>
  <c r="K71" i="63"/>
  <c r="K70" i="63"/>
  <c r="K69" i="63"/>
  <c r="K68" i="63"/>
  <c r="K67" i="63"/>
  <c r="K66" i="63"/>
  <c r="K65" i="63"/>
  <c r="K64" i="63"/>
  <c r="K63" i="63"/>
  <c r="K62" i="63"/>
  <c r="K61" i="63"/>
  <c r="K60" i="63"/>
  <c r="K59" i="63"/>
  <c r="K58" i="63"/>
  <c r="K57" i="63"/>
  <c r="K56" i="63"/>
  <c r="K55" i="63"/>
  <c r="K54" i="63"/>
  <c r="K53" i="63"/>
  <c r="K52" i="63"/>
  <c r="K51" i="63"/>
  <c r="K50" i="63"/>
  <c r="K49" i="63"/>
  <c r="K48" i="63"/>
  <c r="K47" i="63"/>
  <c r="K46" i="63"/>
  <c r="K45" i="63"/>
  <c r="K44" i="63"/>
  <c r="K43" i="63"/>
  <c r="K42" i="63"/>
  <c r="K41" i="63"/>
  <c r="K40" i="63"/>
  <c r="K39" i="63"/>
  <c r="K38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K22" i="63"/>
  <c r="K21" i="63"/>
  <c r="K20" i="63"/>
  <c r="U32" i="55" l="1"/>
  <c r="U30" i="55"/>
  <c r="G30" i="55"/>
  <c r="G32" i="55" s="1"/>
  <c r="U30" i="37"/>
  <c r="U111" i="72"/>
  <c r="I111" i="72"/>
  <c r="U95" i="72"/>
  <c r="I95" i="72"/>
  <c r="U66" i="72"/>
  <c r="I66" i="72"/>
  <c r="U44" i="72"/>
  <c r="O16" i="72" s="1"/>
  <c r="Q44" i="72"/>
  <c r="E44" i="72"/>
  <c r="C16" i="72" s="1"/>
  <c r="U42" i="72"/>
  <c r="L16" i="72" s="1"/>
  <c r="S28" i="72"/>
  <c r="G28" i="72"/>
  <c r="S27" i="72"/>
  <c r="G27" i="72"/>
  <c r="S26" i="72"/>
  <c r="G26" i="72"/>
  <c r="S25" i="72"/>
  <c r="G25" i="72"/>
  <c r="S24" i="72"/>
  <c r="U32" i="72" s="1"/>
  <c r="G24" i="72"/>
  <c r="S23" i="72"/>
  <c r="G23" i="72"/>
  <c r="S22" i="72"/>
  <c r="G22" i="72"/>
  <c r="S21" i="72"/>
  <c r="S30" i="72" s="1"/>
  <c r="S32" i="72" s="1"/>
  <c r="I16" i="72" s="1"/>
  <c r="G21" i="72"/>
  <c r="G20" i="72"/>
  <c r="U111" i="71"/>
  <c r="I111" i="71"/>
  <c r="U95" i="71"/>
  <c r="I95" i="71"/>
  <c r="U66" i="71"/>
  <c r="I66" i="71"/>
  <c r="U44" i="71"/>
  <c r="Q44" i="71"/>
  <c r="E44" i="71"/>
  <c r="U42" i="71"/>
  <c r="L16" i="71" s="1"/>
  <c r="S28" i="71"/>
  <c r="G28" i="71"/>
  <c r="S27" i="71"/>
  <c r="G27" i="71"/>
  <c r="S26" i="71"/>
  <c r="G26" i="71"/>
  <c r="S25" i="71"/>
  <c r="G25" i="71"/>
  <c r="S24" i="71"/>
  <c r="U32" i="71" s="1"/>
  <c r="G24" i="71"/>
  <c r="S23" i="71"/>
  <c r="G23" i="71"/>
  <c r="S22" i="71"/>
  <c r="G22" i="71"/>
  <c r="S21" i="71"/>
  <c r="G21" i="71"/>
  <c r="G20" i="71"/>
  <c r="O16" i="71"/>
  <c r="C16" i="71"/>
  <c r="U111" i="70"/>
  <c r="I111" i="70"/>
  <c r="U95" i="70"/>
  <c r="I95" i="70"/>
  <c r="U66" i="70"/>
  <c r="I66" i="70"/>
  <c r="U44" i="70"/>
  <c r="Q44" i="70"/>
  <c r="E44" i="70"/>
  <c r="C16" i="70" s="1"/>
  <c r="U42" i="70"/>
  <c r="L16" i="70" s="1"/>
  <c r="S28" i="70"/>
  <c r="G28" i="70"/>
  <c r="S27" i="70"/>
  <c r="G27" i="70"/>
  <c r="S26" i="70"/>
  <c r="G26" i="70"/>
  <c r="S25" i="70"/>
  <c r="G25" i="70"/>
  <c r="S24" i="70"/>
  <c r="G24" i="70"/>
  <c r="S23" i="70"/>
  <c r="G23" i="70"/>
  <c r="S22" i="70"/>
  <c r="G22" i="70"/>
  <c r="S21" i="70"/>
  <c r="S30" i="70" s="1"/>
  <c r="S32" i="70" s="1"/>
  <c r="I16" i="70" s="1"/>
  <c r="G21" i="70"/>
  <c r="G20" i="70"/>
  <c r="O16" i="70"/>
  <c r="U111" i="69"/>
  <c r="I111" i="69"/>
  <c r="U95" i="69"/>
  <c r="I95" i="69"/>
  <c r="U66" i="69"/>
  <c r="I66" i="69"/>
  <c r="U44" i="69"/>
  <c r="O16" i="69" s="1"/>
  <c r="Q44" i="69"/>
  <c r="E44" i="69"/>
  <c r="C16" i="69" s="1"/>
  <c r="U42" i="69"/>
  <c r="S28" i="69"/>
  <c r="G28" i="69"/>
  <c r="S27" i="69"/>
  <c r="G27" i="69"/>
  <c r="S26" i="69"/>
  <c r="G26" i="69"/>
  <c r="S25" i="69"/>
  <c r="G25" i="69"/>
  <c r="S24" i="69"/>
  <c r="U32" i="69" s="1"/>
  <c r="G24" i="69"/>
  <c r="S23" i="69"/>
  <c r="G23" i="69"/>
  <c r="S22" i="69"/>
  <c r="G22" i="69"/>
  <c r="S21" i="69"/>
  <c r="S30" i="69" s="1"/>
  <c r="S32" i="69" s="1"/>
  <c r="I16" i="69" s="1"/>
  <c r="G21" i="69"/>
  <c r="G20" i="69"/>
  <c r="L16" i="69"/>
  <c r="U111" i="68"/>
  <c r="I111" i="68"/>
  <c r="U95" i="68"/>
  <c r="I95" i="68"/>
  <c r="U66" i="68"/>
  <c r="I66" i="68"/>
  <c r="U44" i="68"/>
  <c r="O16" i="68" s="1"/>
  <c r="Q44" i="68"/>
  <c r="E44" i="68"/>
  <c r="C16" i="68" s="1"/>
  <c r="U42" i="68"/>
  <c r="L16" i="68" s="1"/>
  <c r="S28" i="68"/>
  <c r="G28" i="68"/>
  <c r="S27" i="68"/>
  <c r="G27" i="68"/>
  <c r="S26" i="68"/>
  <c r="G26" i="68"/>
  <c r="S25" i="68"/>
  <c r="G25" i="68"/>
  <c r="S24" i="68"/>
  <c r="G24" i="68"/>
  <c r="S23" i="68"/>
  <c r="G23" i="68"/>
  <c r="S22" i="68"/>
  <c r="G22" i="68"/>
  <c r="S21" i="68"/>
  <c r="G21" i="68"/>
  <c r="G20" i="68"/>
  <c r="U111" i="67"/>
  <c r="I111" i="67"/>
  <c r="U95" i="67"/>
  <c r="I95" i="67"/>
  <c r="U66" i="67"/>
  <c r="I66" i="67"/>
  <c r="U44" i="67"/>
  <c r="O16" i="67" s="1"/>
  <c r="Q44" i="67"/>
  <c r="E44" i="67"/>
  <c r="C16" i="67" s="1"/>
  <c r="U42" i="67"/>
  <c r="L16" i="67" s="1"/>
  <c r="S28" i="67"/>
  <c r="G28" i="67"/>
  <c r="S27" i="67"/>
  <c r="G27" i="67"/>
  <c r="S26" i="67"/>
  <c r="G26" i="67"/>
  <c r="S25" i="67"/>
  <c r="G25" i="67"/>
  <c r="S24" i="67"/>
  <c r="G24" i="67"/>
  <c r="S23" i="67"/>
  <c r="G23" i="67"/>
  <c r="S22" i="67"/>
  <c r="G22" i="67"/>
  <c r="S21" i="67"/>
  <c r="S30" i="67" s="1"/>
  <c r="S32" i="67" s="1"/>
  <c r="I16" i="67" s="1"/>
  <c r="G21" i="67"/>
  <c r="G20" i="67"/>
  <c r="U111" i="66"/>
  <c r="I111" i="66"/>
  <c r="U95" i="66"/>
  <c r="I95" i="66"/>
  <c r="U66" i="66"/>
  <c r="I66" i="66"/>
  <c r="U44" i="66"/>
  <c r="O16" i="66" s="1"/>
  <c r="Q44" i="66"/>
  <c r="E44" i="66"/>
  <c r="C16" i="66" s="1"/>
  <c r="U42" i="66"/>
  <c r="L16" i="66" s="1"/>
  <c r="S28" i="66"/>
  <c r="G28" i="66"/>
  <c r="S27" i="66"/>
  <c r="G27" i="66"/>
  <c r="S26" i="66"/>
  <c r="G26" i="66"/>
  <c r="S25" i="66"/>
  <c r="G25" i="66"/>
  <c r="S24" i="66"/>
  <c r="U32" i="66" s="1"/>
  <c r="K11" i="66" s="1"/>
  <c r="G24" i="66"/>
  <c r="S23" i="66"/>
  <c r="G23" i="66"/>
  <c r="S22" i="66"/>
  <c r="G22" i="66"/>
  <c r="S21" i="66"/>
  <c r="S30" i="66" s="1"/>
  <c r="S32" i="66" s="1"/>
  <c r="I16" i="66" s="1"/>
  <c r="G21" i="66"/>
  <c r="G20" i="66"/>
  <c r="S30" i="71" l="1"/>
  <c r="S32" i="71" s="1"/>
  <c r="I16" i="71" s="1"/>
  <c r="U32" i="70"/>
  <c r="K11" i="70" s="1"/>
  <c r="G30" i="69"/>
  <c r="G32" i="69" s="1"/>
  <c r="F16" i="69" s="1"/>
  <c r="U32" i="68"/>
  <c r="S30" i="68"/>
  <c r="S32" i="68" s="1"/>
  <c r="I16" i="68" s="1"/>
  <c r="U32" i="67"/>
  <c r="K11" i="67" s="1"/>
  <c r="U30" i="71"/>
  <c r="E11" i="71" s="1"/>
  <c r="K11" i="71"/>
  <c r="G30" i="70"/>
  <c r="G32" i="70" s="1"/>
  <c r="F16" i="70" s="1"/>
  <c r="K11" i="69"/>
  <c r="K11" i="68"/>
  <c r="G30" i="67"/>
  <c r="G32" i="67" s="1"/>
  <c r="F16" i="67" s="1"/>
  <c r="G30" i="66"/>
  <c r="G32" i="66" s="1"/>
  <c r="F16" i="66" s="1"/>
  <c r="U30" i="66"/>
  <c r="E11" i="66" s="1"/>
  <c r="P11" i="66" s="1"/>
  <c r="K13" i="66" s="1"/>
  <c r="U30" i="67"/>
  <c r="E11" i="67" s="1"/>
  <c r="G30" i="68"/>
  <c r="G32" i="68" s="1"/>
  <c r="F16" i="68" s="1"/>
  <c r="U30" i="68"/>
  <c r="E11" i="68" s="1"/>
  <c r="U30" i="69"/>
  <c r="E11" i="69" s="1"/>
  <c r="U30" i="70"/>
  <c r="E11" i="70" s="1"/>
  <c r="G30" i="71"/>
  <c r="G32" i="71" s="1"/>
  <c r="F16" i="71" s="1"/>
  <c r="G30" i="72"/>
  <c r="G32" i="72" s="1"/>
  <c r="F16" i="72" s="1"/>
  <c r="K11" i="72"/>
  <c r="U30" i="72"/>
  <c r="E11" i="72" s="1"/>
  <c r="P11" i="69" l="1"/>
  <c r="K13" i="69" s="1"/>
  <c r="P11" i="71"/>
  <c r="K13" i="71" s="1"/>
  <c r="P11" i="70"/>
  <c r="E13" i="70" s="1"/>
  <c r="P11" i="68"/>
  <c r="K13" i="68" s="1"/>
  <c r="P11" i="67"/>
  <c r="K13" i="67" s="1"/>
  <c r="E13" i="66"/>
  <c r="P11" i="72"/>
  <c r="K13" i="72" s="1"/>
  <c r="E13" i="69" l="1"/>
  <c r="K13" i="70"/>
  <c r="E13" i="71"/>
  <c r="E13" i="68"/>
  <c r="E13" i="67"/>
  <c r="E13" i="72"/>
  <c r="U111" i="57" l="1"/>
  <c r="I111" i="57"/>
  <c r="U95" i="57"/>
  <c r="I95" i="57"/>
  <c r="U66" i="57"/>
  <c r="I66" i="57"/>
  <c r="U44" i="57"/>
  <c r="Q44" i="57"/>
  <c r="E44" i="57"/>
  <c r="U42" i="57"/>
  <c r="S28" i="57"/>
  <c r="G28" i="57"/>
  <c r="S27" i="57"/>
  <c r="G27" i="57"/>
  <c r="S26" i="57"/>
  <c r="G26" i="57"/>
  <c r="S25" i="57"/>
  <c r="G25" i="57"/>
  <c r="S24" i="57"/>
  <c r="U32" i="57" s="1"/>
  <c r="G24" i="57"/>
  <c r="S23" i="57"/>
  <c r="G23" i="57"/>
  <c r="S22" i="57"/>
  <c r="G22" i="57"/>
  <c r="S21" i="57"/>
  <c r="S30" i="57" s="1"/>
  <c r="S32" i="57" s="1"/>
  <c r="G21" i="57"/>
  <c r="G20" i="57"/>
  <c r="R74" i="63"/>
  <c r="R73" i="63"/>
  <c r="R72" i="63"/>
  <c r="R71" i="63"/>
  <c r="R70" i="63"/>
  <c r="R69" i="63"/>
  <c r="R68" i="63"/>
  <c r="R67" i="63"/>
  <c r="R66" i="63"/>
  <c r="R65" i="63"/>
  <c r="R64" i="63"/>
  <c r="R63" i="63"/>
  <c r="R62" i="63"/>
  <c r="R61" i="63"/>
  <c r="R60" i="63"/>
  <c r="R59" i="63"/>
  <c r="R58" i="63"/>
  <c r="R57" i="63"/>
  <c r="R56" i="63"/>
  <c r="R55" i="63"/>
  <c r="R54" i="63"/>
  <c r="R53" i="63"/>
  <c r="R52" i="63"/>
  <c r="R51" i="63"/>
  <c r="R50" i="63"/>
  <c r="R49" i="63"/>
  <c r="R48" i="63"/>
  <c r="R47" i="63"/>
  <c r="R46" i="63"/>
  <c r="R45" i="63"/>
  <c r="R44" i="63"/>
  <c r="R43" i="63"/>
  <c r="R42" i="63"/>
  <c r="R41" i="63"/>
  <c r="R40" i="63"/>
  <c r="R39" i="63"/>
  <c r="R38" i="63"/>
  <c r="R37" i="63"/>
  <c r="R36" i="63"/>
  <c r="R35" i="63"/>
  <c r="R34" i="63"/>
  <c r="R33" i="63"/>
  <c r="R32" i="63"/>
  <c r="R31" i="63"/>
  <c r="R30" i="63"/>
  <c r="R29" i="63"/>
  <c r="R28" i="63"/>
  <c r="R27" i="63"/>
  <c r="R26" i="63"/>
  <c r="R25" i="63"/>
  <c r="R24" i="63"/>
  <c r="R23" i="63"/>
  <c r="R22" i="63"/>
  <c r="R21" i="63"/>
  <c r="R20" i="63"/>
  <c r="Q74" i="63"/>
  <c r="Q73" i="63"/>
  <c r="Q72" i="63"/>
  <c r="Q71" i="63"/>
  <c r="Q70" i="63"/>
  <c r="Q69" i="63"/>
  <c r="Q68" i="63"/>
  <c r="Q67" i="63"/>
  <c r="Q66" i="63"/>
  <c r="Q65" i="63"/>
  <c r="Q64" i="63"/>
  <c r="Q63" i="63"/>
  <c r="Q62" i="63"/>
  <c r="Q61" i="63"/>
  <c r="Q60" i="63"/>
  <c r="Q59" i="63"/>
  <c r="Q58" i="63"/>
  <c r="Q57" i="63"/>
  <c r="Q56" i="63"/>
  <c r="Q55" i="63"/>
  <c r="Q54" i="63"/>
  <c r="Q53" i="63"/>
  <c r="Q52" i="63"/>
  <c r="Q51" i="63"/>
  <c r="Q50" i="63"/>
  <c r="Q49" i="63"/>
  <c r="Q48" i="63"/>
  <c r="Q47" i="63"/>
  <c r="Q46" i="63"/>
  <c r="Q45" i="63"/>
  <c r="Q44" i="63"/>
  <c r="Q43" i="63"/>
  <c r="Q42" i="63"/>
  <c r="Q41" i="63"/>
  <c r="Q40" i="63"/>
  <c r="Q39" i="63"/>
  <c r="Q38" i="63"/>
  <c r="Q37" i="63"/>
  <c r="Q36" i="63"/>
  <c r="Q35" i="63"/>
  <c r="Q34" i="63"/>
  <c r="Q33" i="63"/>
  <c r="Q32" i="63"/>
  <c r="Q31" i="63"/>
  <c r="Q30" i="63"/>
  <c r="Q29" i="63"/>
  <c r="Q28" i="63"/>
  <c r="Q27" i="63"/>
  <c r="Q26" i="63"/>
  <c r="Q25" i="63"/>
  <c r="Q24" i="63"/>
  <c r="Q23" i="63"/>
  <c r="Q22" i="63"/>
  <c r="Q21" i="63"/>
  <c r="Q20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W60" i="63"/>
  <c r="W51" i="63"/>
  <c r="W43" i="63"/>
  <c r="P20" i="63"/>
  <c r="G28" i="62"/>
  <c r="G27" i="62"/>
  <c r="G26" i="62"/>
  <c r="G25" i="62"/>
  <c r="G24" i="62"/>
  <c r="G23" i="62"/>
  <c r="G22" i="62"/>
  <c r="G21" i="62"/>
  <c r="G20" i="62"/>
  <c r="G28" i="61"/>
  <c r="G27" i="61"/>
  <c r="G26" i="61"/>
  <c r="G25" i="61"/>
  <c r="G24" i="61"/>
  <c r="G23" i="61"/>
  <c r="G22" i="61"/>
  <c r="G21" i="61"/>
  <c r="G20" i="61"/>
  <c r="G28" i="60"/>
  <c r="G27" i="60"/>
  <c r="G26" i="60"/>
  <c r="G25" i="60"/>
  <c r="G24" i="60"/>
  <c r="G23" i="60"/>
  <c r="G22" i="60"/>
  <c r="G21" i="60"/>
  <c r="G20" i="60"/>
  <c r="G28" i="59"/>
  <c r="G27" i="59"/>
  <c r="G26" i="59"/>
  <c r="G25" i="59"/>
  <c r="G24" i="59"/>
  <c r="G23" i="59"/>
  <c r="G22" i="59"/>
  <c r="G21" i="59"/>
  <c r="G20" i="59"/>
  <c r="G28" i="58"/>
  <c r="G27" i="58"/>
  <c r="G26" i="58"/>
  <c r="G25" i="58"/>
  <c r="G24" i="58"/>
  <c r="G23" i="58"/>
  <c r="G22" i="58"/>
  <c r="G21" i="58"/>
  <c r="G20" i="58"/>
  <c r="G28" i="56"/>
  <c r="G27" i="56"/>
  <c r="G26" i="56"/>
  <c r="G25" i="56"/>
  <c r="G24" i="56"/>
  <c r="G23" i="56"/>
  <c r="G22" i="56"/>
  <c r="G21" i="56"/>
  <c r="G20" i="56"/>
  <c r="G28" i="54"/>
  <c r="G27" i="54"/>
  <c r="G26" i="54"/>
  <c r="G25" i="54"/>
  <c r="G24" i="54"/>
  <c r="G23" i="54"/>
  <c r="G22" i="54"/>
  <c r="G21" i="54"/>
  <c r="G20" i="54"/>
  <c r="G28" i="53"/>
  <c r="G27" i="53"/>
  <c r="G26" i="53"/>
  <c r="G25" i="53"/>
  <c r="G24" i="53"/>
  <c r="G23" i="53"/>
  <c r="G22" i="53"/>
  <c r="G21" i="53"/>
  <c r="G20" i="53"/>
  <c r="G28" i="52"/>
  <c r="G27" i="52"/>
  <c r="G26" i="52"/>
  <c r="G25" i="52"/>
  <c r="G24" i="52"/>
  <c r="G23" i="52"/>
  <c r="G22" i="52"/>
  <c r="G21" i="52"/>
  <c r="G20" i="52"/>
  <c r="G28" i="51"/>
  <c r="G27" i="51"/>
  <c r="G26" i="51"/>
  <c r="G25" i="51"/>
  <c r="G24" i="51"/>
  <c r="G23" i="51"/>
  <c r="G22" i="51"/>
  <c r="G21" i="51"/>
  <c r="G20" i="51"/>
  <c r="G28" i="50"/>
  <c r="G27" i="50"/>
  <c r="G26" i="50"/>
  <c r="G25" i="50"/>
  <c r="G24" i="50"/>
  <c r="G23" i="50"/>
  <c r="G22" i="50"/>
  <c r="G21" i="50"/>
  <c r="G20" i="50"/>
  <c r="G28" i="49"/>
  <c r="G27" i="49"/>
  <c r="G26" i="49"/>
  <c r="G25" i="49"/>
  <c r="G24" i="49"/>
  <c r="G23" i="49"/>
  <c r="G22" i="49"/>
  <c r="G21" i="49"/>
  <c r="G20" i="49"/>
  <c r="G28" i="48"/>
  <c r="G27" i="48"/>
  <c r="G26" i="48"/>
  <c r="G25" i="48"/>
  <c r="G24" i="48"/>
  <c r="G23" i="48"/>
  <c r="G22" i="48"/>
  <c r="G21" i="48"/>
  <c r="G20" i="48"/>
  <c r="G28" i="47"/>
  <c r="G27" i="47"/>
  <c r="G26" i="47"/>
  <c r="G25" i="47"/>
  <c r="G24" i="47"/>
  <c r="G23" i="47"/>
  <c r="G22" i="47"/>
  <c r="G21" i="47"/>
  <c r="G20" i="47"/>
  <c r="G28" i="46"/>
  <c r="G27" i="46"/>
  <c r="G26" i="46"/>
  <c r="G25" i="46"/>
  <c r="G24" i="46"/>
  <c r="G23" i="46"/>
  <c r="G22" i="46"/>
  <c r="G21" i="46"/>
  <c r="G20" i="46"/>
  <c r="G28" i="45"/>
  <c r="G27" i="45"/>
  <c r="G26" i="45"/>
  <c r="G25" i="45"/>
  <c r="G24" i="45"/>
  <c r="G23" i="45"/>
  <c r="G22" i="45"/>
  <c r="G21" i="45"/>
  <c r="G20" i="45"/>
  <c r="G28" i="44"/>
  <c r="G27" i="44"/>
  <c r="G26" i="44"/>
  <c r="G25" i="44"/>
  <c r="G24" i="44"/>
  <c r="G23" i="44"/>
  <c r="G22" i="44"/>
  <c r="G21" i="44"/>
  <c r="G20" i="44"/>
  <c r="G28" i="43"/>
  <c r="G27" i="43"/>
  <c r="G26" i="43"/>
  <c r="G25" i="43"/>
  <c r="G24" i="43"/>
  <c r="G23" i="43"/>
  <c r="G22" i="43"/>
  <c r="G21" i="43"/>
  <c r="G20" i="43"/>
  <c r="G28" i="42"/>
  <c r="G27" i="42"/>
  <c r="G26" i="42"/>
  <c r="G25" i="42"/>
  <c r="G24" i="42"/>
  <c r="G23" i="42"/>
  <c r="G22" i="42"/>
  <c r="G21" i="42"/>
  <c r="G20" i="42"/>
  <c r="G28" i="41"/>
  <c r="G27" i="41"/>
  <c r="G26" i="41"/>
  <c r="G25" i="41"/>
  <c r="G24" i="41"/>
  <c r="G23" i="41"/>
  <c r="G22" i="41"/>
  <c r="G21" i="41"/>
  <c r="G20" i="41"/>
  <c r="G28" i="40"/>
  <c r="G27" i="40"/>
  <c r="G26" i="40"/>
  <c r="G25" i="40"/>
  <c r="G24" i="40"/>
  <c r="G23" i="40"/>
  <c r="G22" i="40"/>
  <c r="G21" i="40"/>
  <c r="G20" i="40"/>
  <c r="G28" i="39"/>
  <c r="G27" i="39"/>
  <c r="G26" i="39"/>
  <c r="G25" i="39"/>
  <c r="G24" i="39"/>
  <c r="G23" i="39"/>
  <c r="G22" i="39"/>
  <c r="G21" i="39"/>
  <c r="G20" i="39"/>
  <c r="G28" i="38"/>
  <c r="G27" i="38"/>
  <c r="G26" i="38"/>
  <c r="G25" i="38"/>
  <c r="G24" i="38"/>
  <c r="G23" i="38"/>
  <c r="G22" i="38"/>
  <c r="G21" i="38"/>
  <c r="G20" i="38"/>
  <c r="G28" i="36"/>
  <c r="G27" i="36"/>
  <c r="G26" i="36"/>
  <c r="G25" i="36"/>
  <c r="G24" i="36"/>
  <c r="G23" i="36"/>
  <c r="G22" i="36"/>
  <c r="G21" i="36"/>
  <c r="G20" i="36"/>
  <c r="G28" i="35"/>
  <c r="G27" i="35"/>
  <c r="G26" i="35"/>
  <c r="G25" i="35"/>
  <c r="G24" i="35"/>
  <c r="G23" i="35"/>
  <c r="G22" i="35"/>
  <c r="G21" i="35"/>
  <c r="G20" i="35"/>
  <c r="G28" i="34"/>
  <c r="G27" i="34"/>
  <c r="G26" i="34"/>
  <c r="G25" i="34"/>
  <c r="G24" i="34"/>
  <c r="G23" i="34"/>
  <c r="G22" i="34"/>
  <c r="G21" i="34"/>
  <c r="G20" i="34"/>
  <c r="G28" i="33"/>
  <c r="G27" i="33"/>
  <c r="G26" i="33"/>
  <c r="G25" i="33"/>
  <c r="G24" i="33"/>
  <c r="G23" i="33"/>
  <c r="G22" i="33"/>
  <c r="G21" i="33"/>
  <c r="G20" i="33"/>
  <c r="G28" i="32"/>
  <c r="G27" i="32"/>
  <c r="G26" i="32"/>
  <c r="G25" i="32"/>
  <c r="G24" i="32"/>
  <c r="G23" i="32"/>
  <c r="G22" i="32"/>
  <c r="G21" i="32"/>
  <c r="G20" i="32"/>
  <c r="G28" i="31"/>
  <c r="G27" i="31"/>
  <c r="G26" i="31"/>
  <c r="G25" i="31"/>
  <c r="G24" i="31"/>
  <c r="G23" i="31"/>
  <c r="G22" i="31"/>
  <c r="G21" i="31"/>
  <c r="G20" i="31"/>
  <c r="G28" i="30"/>
  <c r="G27" i="30"/>
  <c r="G26" i="30"/>
  <c r="G25" i="30"/>
  <c r="G24" i="30"/>
  <c r="G23" i="30"/>
  <c r="G22" i="30"/>
  <c r="G21" i="30"/>
  <c r="G20" i="30"/>
  <c r="G28" i="29"/>
  <c r="G27" i="29"/>
  <c r="G26" i="29"/>
  <c r="G25" i="29"/>
  <c r="G24" i="29"/>
  <c r="G23" i="29"/>
  <c r="G22" i="29"/>
  <c r="G21" i="29"/>
  <c r="G20" i="29"/>
  <c r="G28" i="28"/>
  <c r="G27" i="28"/>
  <c r="G26" i="28"/>
  <c r="G25" i="28"/>
  <c r="G24" i="28"/>
  <c r="G23" i="28"/>
  <c r="G22" i="28"/>
  <c r="G21" i="28"/>
  <c r="G20" i="28"/>
  <c r="G28" i="27"/>
  <c r="G27" i="27"/>
  <c r="G26" i="27"/>
  <c r="G25" i="27"/>
  <c r="G24" i="27"/>
  <c r="G23" i="27"/>
  <c r="G22" i="27"/>
  <c r="G21" i="27"/>
  <c r="G20" i="27"/>
  <c r="G28" i="26"/>
  <c r="G27" i="26"/>
  <c r="G26" i="26"/>
  <c r="G25" i="26"/>
  <c r="G24" i="26"/>
  <c r="G23" i="26"/>
  <c r="G22" i="26"/>
  <c r="G21" i="26"/>
  <c r="G20" i="26"/>
  <c r="G28" i="25"/>
  <c r="G27" i="25"/>
  <c r="G26" i="25"/>
  <c r="G25" i="25"/>
  <c r="G24" i="25"/>
  <c r="G23" i="25"/>
  <c r="G22" i="25"/>
  <c r="G21" i="25"/>
  <c r="G20" i="25"/>
  <c r="G28" i="24"/>
  <c r="G27" i="24"/>
  <c r="G26" i="24"/>
  <c r="G25" i="24"/>
  <c r="G24" i="24"/>
  <c r="G23" i="24"/>
  <c r="G22" i="24"/>
  <c r="G21" i="24"/>
  <c r="G20" i="24"/>
  <c r="G28" i="23"/>
  <c r="G27" i="23"/>
  <c r="G26" i="23"/>
  <c r="G25" i="23"/>
  <c r="G24" i="23"/>
  <c r="G23" i="23"/>
  <c r="G22" i="23"/>
  <c r="G21" i="23"/>
  <c r="G20" i="23"/>
  <c r="G28" i="22"/>
  <c r="G27" i="22"/>
  <c r="G26" i="22"/>
  <c r="G25" i="22"/>
  <c r="G24" i="22"/>
  <c r="G23" i="22"/>
  <c r="G22" i="22"/>
  <c r="G21" i="22"/>
  <c r="G20" i="22"/>
  <c r="G28" i="21"/>
  <c r="G27" i="21"/>
  <c r="G26" i="21"/>
  <c r="G25" i="21"/>
  <c r="G24" i="21"/>
  <c r="G23" i="21"/>
  <c r="G22" i="21"/>
  <c r="G21" i="21"/>
  <c r="G20" i="21"/>
  <c r="G28" i="20"/>
  <c r="G27" i="20"/>
  <c r="G26" i="20"/>
  <c r="G25" i="20"/>
  <c r="G24" i="20"/>
  <c r="G23" i="20"/>
  <c r="G22" i="20"/>
  <c r="G21" i="20"/>
  <c r="G20" i="20"/>
  <c r="G28" i="19"/>
  <c r="G27" i="19"/>
  <c r="G26" i="19"/>
  <c r="G25" i="19"/>
  <c r="G24" i="19"/>
  <c r="G23" i="19"/>
  <c r="G22" i="19"/>
  <c r="G21" i="19"/>
  <c r="G20" i="19"/>
  <c r="G28" i="18"/>
  <c r="G27" i="18"/>
  <c r="G26" i="18"/>
  <c r="G25" i="18"/>
  <c r="G24" i="18"/>
  <c r="G23" i="18"/>
  <c r="G22" i="18"/>
  <c r="G21" i="18"/>
  <c r="G20" i="18"/>
  <c r="G28" i="17"/>
  <c r="G27" i="17"/>
  <c r="G26" i="17"/>
  <c r="G25" i="17"/>
  <c r="G24" i="17"/>
  <c r="G23" i="17"/>
  <c r="G22" i="17"/>
  <c r="G21" i="17"/>
  <c r="G20" i="17"/>
  <c r="G28" i="15"/>
  <c r="G27" i="15"/>
  <c r="G26" i="15"/>
  <c r="G25" i="15"/>
  <c r="G24" i="15"/>
  <c r="G23" i="15"/>
  <c r="G22" i="15"/>
  <c r="G21" i="15"/>
  <c r="G20" i="15"/>
  <c r="G28" i="14"/>
  <c r="G27" i="14"/>
  <c r="G26" i="14"/>
  <c r="G25" i="14"/>
  <c r="G24" i="14"/>
  <c r="G23" i="14"/>
  <c r="G22" i="14"/>
  <c r="G21" i="14"/>
  <c r="G20" i="14"/>
  <c r="G28" i="13"/>
  <c r="G27" i="13"/>
  <c r="G26" i="13"/>
  <c r="G25" i="13"/>
  <c r="G24" i="13"/>
  <c r="G23" i="13"/>
  <c r="G22" i="13"/>
  <c r="G21" i="13"/>
  <c r="G20" i="13"/>
  <c r="G28" i="12"/>
  <c r="G27" i="12"/>
  <c r="G26" i="12"/>
  <c r="G25" i="12"/>
  <c r="G24" i="12"/>
  <c r="G23" i="12"/>
  <c r="G22" i="12"/>
  <c r="G21" i="12"/>
  <c r="G20" i="12"/>
  <c r="G28" i="11"/>
  <c r="G27" i="11"/>
  <c r="G26" i="11"/>
  <c r="G25" i="11"/>
  <c r="G24" i="11"/>
  <c r="G23" i="11"/>
  <c r="G22" i="11"/>
  <c r="G21" i="11"/>
  <c r="G20" i="11"/>
  <c r="G28" i="10"/>
  <c r="G27" i="10"/>
  <c r="G26" i="10"/>
  <c r="G25" i="10"/>
  <c r="G24" i="10"/>
  <c r="G23" i="10"/>
  <c r="G22" i="10"/>
  <c r="G21" i="10"/>
  <c r="G20" i="10"/>
  <c r="G28" i="9"/>
  <c r="G27" i="9"/>
  <c r="G26" i="9"/>
  <c r="G25" i="9"/>
  <c r="G24" i="9"/>
  <c r="G23" i="9"/>
  <c r="G22" i="9"/>
  <c r="G21" i="9"/>
  <c r="G20" i="9"/>
  <c r="G28" i="8"/>
  <c r="G27" i="8"/>
  <c r="G26" i="8"/>
  <c r="G25" i="8"/>
  <c r="G24" i="8"/>
  <c r="G23" i="8"/>
  <c r="G22" i="8"/>
  <c r="G21" i="8"/>
  <c r="G20" i="8"/>
  <c r="G28" i="7"/>
  <c r="G27" i="7"/>
  <c r="G26" i="7"/>
  <c r="G25" i="7"/>
  <c r="G24" i="7"/>
  <c r="G23" i="7"/>
  <c r="G22" i="7"/>
  <c r="G21" i="7"/>
  <c r="G20" i="7"/>
  <c r="G28" i="6"/>
  <c r="G27" i="6"/>
  <c r="G26" i="6"/>
  <c r="G25" i="6"/>
  <c r="G24" i="6"/>
  <c r="G23" i="6"/>
  <c r="G22" i="6"/>
  <c r="G21" i="6"/>
  <c r="G20" i="6"/>
  <c r="G28" i="5"/>
  <c r="G27" i="5"/>
  <c r="G26" i="5"/>
  <c r="G25" i="5"/>
  <c r="G24" i="5"/>
  <c r="G23" i="5"/>
  <c r="G22" i="5"/>
  <c r="G21" i="5"/>
  <c r="G20" i="5"/>
  <c r="G28" i="4"/>
  <c r="G27" i="4"/>
  <c r="G26" i="4"/>
  <c r="G25" i="4"/>
  <c r="G24" i="4"/>
  <c r="G23" i="4"/>
  <c r="G22" i="4"/>
  <c r="G21" i="4"/>
  <c r="G20" i="4"/>
  <c r="G28" i="3"/>
  <c r="G27" i="3"/>
  <c r="G26" i="3"/>
  <c r="G25" i="3"/>
  <c r="G24" i="3"/>
  <c r="G23" i="3"/>
  <c r="G22" i="3"/>
  <c r="G21" i="3"/>
  <c r="G20" i="3"/>
  <c r="H28" i="2"/>
  <c r="H27" i="2"/>
  <c r="H26" i="2"/>
  <c r="H25" i="2"/>
  <c r="H24" i="2"/>
  <c r="H23" i="2"/>
  <c r="H22" i="2"/>
  <c r="H21" i="2"/>
  <c r="H20" i="2"/>
  <c r="G28" i="1"/>
  <c r="G27" i="1"/>
  <c r="G26" i="1"/>
  <c r="G25" i="1"/>
  <c r="G24" i="1"/>
  <c r="G23" i="1"/>
  <c r="G22" i="1"/>
  <c r="G21" i="1"/>
  <c r="G20" i="1"/>
  <c r="G30" i="45" l="1"/>
  <c r="G32" i="45" s="1"/>
  <c r="G30" i="57"/>
  <c r="G32" i="57" s="1"/>
  <c r="G30" i="40"/>
  <c r="G32" i="40" s="1"/>
  <c r="G30" i="20"/>
  <c r="G32" i="20" s="1"/>
  <c r="G30" i="1"/>
  <c r="G32" i="1" s="1"/>
  <c r="X58" i="63"/>
  <c r="X57" i="63"/>
  <c r="X56" i="63"/>
  <c r="X54" i="63"/>
  <c r="X55" i="63"/>
  <c r="X59" i="63"/>
  <c r="X48" i="63"/>
  <c r="X47" i="63"/>
  <c r="X46" i="63"/>
  <c r="X50" i="63"/>
  <c r="X49" i="63"/>
  <c r="X39" i="63"/>
  <c r="X38" i="63"/>
  <c r="X42" i="63"/>
  <c r="X41" i="63"/>
  <c r="X40" i="63"/>
  <c r="G30" i="6"/>
  <c r="G32" i="6" s="1"/>
  <c r="G30" i="62"/>
  <c r="G32" i="62" s="1"/>
  <c r="G30" i="61"/>
  <c r="G32" i="61" s="1"/>
  <c r="G30" i="60"/>
  <c r="G32" i="60" s="1"/>
  <c r="U30" i="57"/>
  <c r="G30" i="56"/>
  <c r="G32" i="56" s="1"/>
  <c r="G30" i="53"/>
  <c r="G32" i="53" s="1"/>
  <c r="G30" i="51"/>
  <c r="G32" i="51" s="1"/>
  <c r="G30" i="49"/>
  <c r="G32" i="49" s="1"/>
  <c r="G30" i="47"/>
  <c r="G32" i="47" s="1"/>
  <c r="G30" i="42"/>
  <c r="G32" i="42" s="1"/>
  <c r="G30" i="38"/>
  <c r="G32" i="38" s="1"/>
  <c r="G30" i="36"/>
  <c r="G32" i="36" s="1"/>
  <c r="G30" i="34"/>
  <c r="G32" i="34" s="1"/>
  <c r="G30" i="32"/>
  <c r="G32" i="32" s="1"/>
  <c r="G30" i="30"/>
  <c r="G32" i="30" s="1"/>
  <c r="G30" i="28"/>
  <c r="G32" i="28" s="1"/>
  <c r="G30" i="26"/>
  <c r="G32" i="26" s="1"/>
  <c r="G30" i="24"/>
  <c r="G32" i="24" s="1"/>
  <c r="G30" i="22"/>
  <c r="G32" i="22" s="1"/>
  <c r="G30" i="13"/>
  <c r="G32" i="13" s="1"/>
  <c r="G30" i="18"/>
  <c r="G32" i="18" s="1"/>
  <c r="G30" i="15"/>
  <c r="G32" i="15" s="1"/>
  <c r="G30" i="11"/>
  <c r="G32" i="11" s="1"/>
  <c r="G30" i="9"/>
  <c r="G32" i="9" s="1"/>
  <c r="G30" i="5"/>
  <c r="G32" i="5" s="1"/>
  <c r="G30" i="3"/>
  <c r="G32" i="3" s="1"/>
  <c r="H30" i="2"/>
  <c r="H32" i="2" s="1"/>
  <c r="G30" i="4"/>
  <c r="G32" i="4" s="1"/>
  <c r="G30" i="7"/>
  <c r="G32" i="7" s="1"/>
  <c r="G30" i="8"/>
  <c r="G32" i="8" s="1"/>
  <c r="G30" i="10"/>
  <c r="G32" i="10" s="1"/>
  <c r="G30" i="12"/>
  <c r="G32" i="12" s="1"/>
  <c r="G30" i="14"/>
  <c r="G32" i="14" s="1"/>
  <c r="G30" i="17"/>
  <c r="G32" i="17" s="1"/>
  <c r="G30" i="19"/>
  <c r="G32" i="19" s="1"/>
  <c r="G30" i="21"/>
  <c r="G32" i="21" s="1"/>
  <c r="G30" i="23"/>
  <c r="G32" i="23" s="1"/>
  <c r="G30" i="25"/>
  <c r="G32" i="25" s="1"/>
  <c r="G30" i="27"/>
  <c r="G32" i="27" s="1"/>
  <c r="G30" i="29"/>
  <c r="G32" i="29" s="1"/>
  <c r="G30" i="31"/>
  <c r="G32" i="31" s="1"/>
  <c r="G30" i="33"/>
  <c r="G32" i="33" s="1"/>
  <c r="G30" i="35"/>
  <c r="G32" i="35" s="1"/>
  <c r="G30" i="39"/>
  <c r="G32" i="39" s="1"/>
  <c r="G30" i="41"/>
  <c r="G32" i="41" s="1"/>
  <c r="G30" i="43"/>
  <c r="G32" i="43" s="1"/>
  <c r="G30" i="44"/>
  <c r="G32" i="44" s="1"/>
  <c r="G30" i="46"/>
  <c r="G32" i="46" s="1"/>
  <c r="F16" i="46" s="1"/>
  <c r="E65" i="63" s="1"/>
  <c r="G30" i="48"/>
  <c r="G32" i="48" s="1"/>
  <c r="G30" i="50"/>
  <c r="G32" i="50" s="1"/>
  <c r="G30" i="52"/>
  <c r="G32" i="52" s="1"/>
  <c r="G30" i="54"/>
  <c r="G32" i="54" s="1"/>
  <c r="G30" i="58"/>
  <c r="G32" i="58" s="1"/>
  <c r="G30" i="59"/>
  <c r="G32" i="59" s="1"/>
  <c r="Y29" i="63"/>
  <c r="W34" i="63"/>
  <c r="J44" i="63"/>
  <c r="I44" i="63" s="1"/>
  <c r="J74" i="63"/>
  <c r="I74" i="63" s="1"/>
  <c r="J73" i="63"/>
  <c r="I73" i="63" s="1"/>
  <c r="J72" i="63"/>
  <c r="I72" i="63" s="1"/>
  <c r="J71" i="63"/>
  <c r="I71" i="63" s="1"/>
  <c r="J70" i="63"/>
  <c r="I70" i="63" s="1"/>
  <c r="J69" i="63"/>
  <c r="I69" i="63" s="1"/>
  <c r="J68" i="63"/>
  <c r="I68" i="63" s="1"/>
  <c r="J67" i="63"/>
  <c r="I67" i="63" s="1"/>
  <c r="J66" i="63"/>
  <c r="I66" i="63" s="1"/>
  <c r="J65" i="63"/>
  <c r="I65" i="63" s="1"/>
  <c r="J64" i="63"/>
  <c r="I64" i="63" s="1"/>
  <c r="J63" i="63"/>
  <c r="I63" i="63" s="1"/>
  <c r="J62" i="63"/>
  <c r="I62" i="63" s="1"/>
  <c r="J61" i="63"/>
  <c r="I61" i="63" s="1"/>
  <c r="J60" i="63"/>
  <c r="I60" i="63" s="1"/>
  <c r="J59" i="63"/>
  <c r="I59" i="63" s="1"/>
  <c r="J58" i="63"/>
  <c r="I58" i="63" s="1"/>
  <c r="J57" i="63"/>
  <c r="I57" i="63" s="1"/>
  <c r="J56" i="63"/>
  <c r="I56" i="63" s="1"/>
  <c r="J55" i="63"/>
  <c r="I55" i="63" s="1"/>
  <c r="J54" i="63"/>
  <c r="I54" i="63" s="1"/>
  <c r="J53" i="63"/>
  <c r="I53" i="63" s="1"/>
  <c r="J52" i="63"/>
  <c r="I52" i="63" s="1"/>
  <c r="J51" i="63"/>
  <c r="I51" i="63" s="1"/>
  <c r="J50" i="63"/>
  <c r="I50" i="63" s="1"/>
  <c r="J49" i="63"/>
  <c r="I49" i="63" s="1"/>
  <c r="J48" i="63"/>
  <c r="I48" i="63" s="1"/>
  <c r="J47" i="63"/>
  <c r="I47" i="63" s="1"/>
  <c r="J46" i="63"/>
  <c r="I46" i="63" s="1"/>
  <c r="J45" i="63"/>
  <c r="I45" i="63" s="1"/>
  <c r="J43" i="63"/>
  <c r="I43" i="63" s="1"/>
  <c r="J42" i="63"/>
  <c r="I42" i="63" s="1"/>
  <c r="J41" i="63"/>
  <c r="I41" i="63" s="1"/>
  <c r="J40" i="63"/>
  <c r="I40" i="63" s="1"/>
  <c r="J39" i="63"/>
  <c r="I39" i="63" s="1"/>
  <c r="J38" i="63"/>
  <c r="I38" i="63" s="1"/>
  <c r="J37" i="63"/>
  <c r="I37" i="63" s="1"/>
  <c r="J36" i="63"/>
  <c r="I36" i="63" s="1"/>
  <c r="J35" i="63"/>
  <c r="I35" i="63" s="1"/>
  <c r="J34" i="63"/>
  <c r="I34" i="63" s="1"/>
  <c r="J33" i="63"/>
  <c r="I33" i="63" s="1"/>
  <c r="J32" i="63"/>
  <c r="I32" i="63" s="1"/>
  <c r="J31" i="63"/>
  <c r="I31" i="63" s="1"/>
  <c r="J30" i="63"/>
  <c r="I30" i="63" s="1"/>
  <c r="J29" i="63"/>
  <c r="I29" i="63" s="1"/>
  <c r="J28" i="63"/>
  <c r="I28" i="63" s="1"/>
  <c r="J27" i="63"/>
  <c r="I27" i="63" s="1"/>
  <c r="J26" i="63"/>
  <c r="I26" i="63" s="1"/>
  <c r="J25" i="63"/>
  <c r="I25" i="63" s="1"/>
  <c r="J24" i="63"/>
  <c r="I24" i="63" s="1"/>
  <c r="J22" i="63"/>
  <c r="I22" i="63" s="1"/>
  <c r="J21" i="63"/>
  <c r="I21" i="63" s="1"/>
  <c r="J20" i="63"/>
  <c r="I20" i="63" s="1"/>
  <c r="J23" i="63"/>
  <c r="I23" i="63" s="1"/>
  <c r="W26" i="63"/>
  <c r="X25" i="63" s="1"/>
  <c r="U111" i="45"/>
  <c r="I111" i="45"/>
  <c r="U95" i="45"/>
  <c r="I95" i="45"/>
  <c r="U66" i="45"/>
  <c r="I66" i="45"/>
  <c r="U44" i="45"/>
  <c r="O16" i="45" s="1"/>
  <c r="H64" i="63" s="1"/>
  <c r="Q44" i="45"/>
  <c r="E44" i="45"/>
  <c r="C16" i="45" s="1"/>
  <c r="D64" i="63" s="1"/>
  <c r="U42" i="45"/>
  <c r="L16" i="45" s="1"/>
  <c r="G64" i="63" s="1"/>
  <c r="S28" i="45"/>
  <c r="S27" i="45"/>
  <c r="S26" i="45"/>
  <c r="S25" i="45"/>
  <c r="S24" i="45"/>
  <c r="S23" i="45"/>
  <c r="S22" i="45"/>
  <c r="S21" i="45"/>
  <c r="U111" i="46"/>
  <c r="I111" i="46"/>
  <c r="U95" i="46"/>
  <c r="I95" i="46"/>
  <c r="U66" i="46"/>
  <c r="I66" i="46"/>
  <c r="U44" i="46"/>
  <c r="O16" i="46" s="1"/>
  <c r="H65" i="63" s="1"/>
  <c r="Q44" i="46"/>
  <c r="E44" i="46"/>
  <c r="C16" i="46" s="1"/>
  <c r="D65" i="63" s="1"/>
  <c r="U42" i="46"/>
  <c r="L16" i="46" s="1"/>
  <c r="G65" i="63" s="1"/>
  <c r="S28" i="46"/>
  <c r="S27" i="46"/>
  <c r="S26" i="46"/>
  <c r="S25" i="46"/>
  <c r="S24" i="46"/>
  <c r="S23" i="46"/>
  <c r="S22" i="46"/>
  <c r="S21" i="46"/>
  <c r="U111" i="47"/>
  <c r="I111" i="47"/>
  <c r="U95" i="47"/>
  <c r="I95" i="47"/>
  <c r="U66" i="47"/>
  <c r="I66" i="47"/>
  <c r="U44" i="47"/>
  <c r="O16" i="47" s="1"/>
  <c r="H66" i="63" s="1"/>
  <c r="Q44" i="47"/>
  <c r="E44" i="47"/>
  <c r="C16" i="47" s="1"/>
  <c r="D66" i="63" s="1"/>
  <c r="U42" i="47"/>
  <c r="L16" i="47" s="1"/>
  <c r="G66" i="63" s="1"/>
  <c r="S28" i="47"/>
  <c r="S27" i="47"/>
  <c r="S26" i="47"/>
  <c r="S25" i="47"/>
  <c r="S24" i="47"/>
  <c r="S23" i="47"/>
  <c r="S22" i="47"/>
  <c r="S21" i="47"/>
  <c r="F16" i="47"/>
  <c r="E66" i="63" s="1"/>
  <c r="X30" i="63" l="1"/>
  <c r="X32" i="63"/>
  <c r="X29" i="63"/>
  <c r="X31" i="63"/>
  <c r="X33" i="63"/>
  <c r="S30" i="45"/>
  <c r="S32" i="45" s="1"/>
  <c r="I16" i="45" s="1"/>
  <c r="F64" i="63" s="1"/>
  <c r="U32" i="47"/>
  <c r="U30" i="45"/>
  <c r="U30" i="46"/>
  <c r="U32" i="45"/>
  <c r="Y32" i="63"/>
  <c r="S30" i="47"/>
  <c r="S32" i="47" s="1"/>
  <c r="I16" i="47" s="1"/>
  <c r="F66" i="63" s="1"/>
  <c r="F16" i="45"/>
  <c r="E64" i="63" s="1"/>
  <c r="U32" i="46"/>
  <c r="S30" i="46"/>
  <c r="S32" i="46" s="1"/>
  <c r="I16" i="46" s="1"/>
  <c r="F65" i="63" s="1"/>
  <c r="X21" i="63"/>
  <c r="X22" i="63"/>
  <c r="X23" i="63"/>
  <c r="X24" i="63"/>
  <c r="U30" i="47"/>
  <c r="S23" i="29"/>
  <c r="E44" i="16"/>
  <c r="C16" i="16" s="1"/>
  <c r="D35" i="63" s="1"/>
  <c r="G20" i="16"/>
  <c r="U111" i="62" l="1"/>
  <c r="I111" i="62"/>
  <c r="U95" i="62"/>
  <c r="I95" i="62"/>
  <c r="U66" i="62"/>
  <c r="I66" i="62"/>
  <c r="U44" i="62"/>
  <c r="O16" i="62" s="1"/>
  <c r="Q44" i="62"/>
  <c r="E44" i="62"/>
  <c r="C16" i="62" s="1"/>
  <c r="U42" i="62"/>
  <c r="L16" i="62" s="1"/>
  <c r="S28" i="62"/>
  <c r="S27" i="62"/>
  <c r="S26" i="62"/>
  <c r="S25" i="62"/>
  <c r="S24" i="62"/>
  <c r="S23" i="62"/>
  <c r="S22" i="62"/>
  <c r="S21" i="62"/>
  <c r="U111" i="61"/>
  <c r="I111" i="61"/>
  <c r="U95" i="61"/>
  <c r="I95" i="61"/>
  <c r="U66" i="61"/>
  <c r="I66" i="61"/>
  <c r="U44" i="61"/>
  <c r="O16" i="61" s="1"/>
  <c r="Q44" i="61"/>
  <c r="E44" i="61"/>
  <c r="C16" i="61" s="1"/>
  <c r="U42" i="61"/>
  <c r="L16" i="61" s="1"/>
  <c r="S28" i="61"/>
  <c r="S27" i="61"/>
  <c r="S26" i="61"/>
  <c r="S25" i="61"/>
  <c r="S24" i="61"/>
  <c r="S23" i="61"/>
  <c r="S22" i="61"/>
  <c r="S21" i="61"/>
  <c r="U111" i="60"/>
  <c r="I111" i="60"/>
  <c r="U95" i="60"/>
  <c r="I95" i="60"/>
  <c r="U66" i="60"/>
  <c r="I66" i="60"/>
  <c r="U44" i="60"/>
  <c r="O16" i="60" s="1"/>
  <c r="Q44" i="60"/>
  <c r="E44" i="60"/>
  <c r="C16" i="60" s="1"/>
  <c r="U42" i="60"/>
  <c r="L16" i="60" s="1"/>
  <c r="S28" i="60"/>
  <c r="S27" i="60"/>
  <c r="S26" i="60"/>
  <c r="S25" i="60"/>
  <c r="S24" i="60"/>
  <c r="U32" i="60" s="1"/>
  <c r="S23" i="60"/>
  <c r="S22" i="60"/>
  <c r="S21" i="60"/>
  <c r="U111" i="59"/>
  <c r="I111" i="59"/>
  <c r="U95" i="59"/>
  <c r="I95" i="59"/>
  <c r="U66" i="59"/>
  <c r="I66" i="59"/>
  <c r="U44" i="59"/>
  <c r="O16" i="59" s="1"/>
  <c r="Q44" i="59"/>
  <c r="E44" i="59"/>
  <c r="C16" i="59" s="1"/>
  <c r="U42" i="59"/>
  <c r="L16" i="59" s="1"/>
  <c r="S28" i="59"/>
  <c r="S27" i="59"/>
  <c r="S26" i="59"/>
  <c r="S25" i="59"/>
  <c r="S24" i="59"/>
  <c r="U32" i="59" s="1"/>
  <c r="S23" i="59"/>
  <c r="S22" i="59"/>
  <c r="S21" i="59"/>
  <c r="U111" i="58"/>
  <c r="I111" i="58"/>
  <c r="U95" i="58"/>
  <c r="I95" i="58"/>
  <c r="U66" i="58"/>
  <c r="I66" i="58"/>
  <c r="U44" i="58"/>
  <c r="O16" i="58" s="1"/>
  <c r="Q44" i="58"/>
  <c r="E44" i="58"/>
  <c r="C16" i="58" s="1"/>
  <c r="U42" i="58"/>
  <c r="L16" i="58" s="1"/>
  <c r="S28" i="58"/>
  <c r="S27" i="58"/>
  <c r="S26" i="58"/>
  <c r="S25" i="58"/>
  <c r="S24" i="58"/>
  <c r="S23" i="58"/>
  <c r="S22" i="58"/>
  <c r="S21" i="58"/>
  <c r="F16" i="58"/>
  <c r="O16" i="57"/>
  <c r="C16" i="57"/>
  <c r="L16" i="57"/>
  <c r="I16" i="57"/>
  <c r="U111" i="56"/>
  <c r="I111" i="56"/>
  <c r="U95" i="56"/>
  <c r="I95" i="56"/>
  <c r="U66" i="56"/>
  <c r="I66" i="56"/>
  <c r="U44" i="56"/>
  <c r="O16" i="56" s="1"/>
  <c r="Q44" i="56"/>
  <c r="E44" i="56"/>
  <c r="C16" i="56" s="1"/>
  <c r="U42" i="56"/>
  <c r="L16" i="56" s="1"/>
  <c r="S28" i="56"/>
  <c r="S27" i="56"/>
  <c r="S26" i="56"/>
  <c r="S25" i="56"/>
  <c r="S24" i="56"/>
  <c r="S23" i="56"/>
  <c r="S22" i="56"/>
  <c r="S21" i="56"/>
  <c r="O16" i="55"/>
  <c r="H74" i="63" s="1"/>
  <c r="C16" i="55"/>
  <c r="D74" i="63" s="1"/>
  <c r="L16" i="55"/>
  <c r="G74" i="63" s="1"/>
  <c r="U111" i="54"/>
  <c r="I111" i="54"/>
  <c r="U95" i="54"/>
  <c r="I95" i="54"/>
  <c r="U66" i="54"/>
  <c r="I66" i="54"/>
  <c r="U44" i="54"/>
  <c r="O16" i="54" s="1"/>
  <c r="H73" i="63" s="1"/>
  <c r="Q44" i="54"/>
  <c r="E44" i="54"/>
  <c r="C16" i="54" s="1"/>
  <c r="D73" i="63" s="1"/>
  <c r="U42" i="54"/>
  <c r="L16" i="54" s="1"/>
  <c r="G73" i="63" s="1"/>
  <c r="S28" i="54"/>
  <c r="S27" i="54"/>
  <c r="S26" i="54"/>
  <c r="S25" i="54"/>
  <c r="S24" i="54"/>
  <c r="S23" i="54"/>
  <c r="S22" i="54"/>
  <c r="S21" i="54"/>
  <c r="U111" i="53"/>
  <c r="I111" i="53"/>
  <c r="U95" i="53"/>
  <c r="I95" i="53"/>
  <c r="U66" i="53"/>
  <c r="I66" i="53"/>
  <c r="U44" i="53"/>
  <c r="O16" i="53" s="1"/>
  <c r="H72" i="63" s="1"/>
  <c r="Q44" i="53"/>
  <c r="E44" i="53"/>
  <c r="C16" i="53" s="1"/>
  <c r="D72" i="63" s="1"/>
  <c r="U42" i="53"/>
  <c r="L16" i="53" s="1"/>
  <c r="G72" i="63" s="1"/>
  <c r="S28" i="53"/>
  <c r="S27" i="53"/>
  <c r="S26" i="53"/>
  <c r="S25" i="53"/>
  <c r="S24" i="53"/>
  <c r="S23" i="53"/>
  <c r="S22" i="53"/>
  <c r="S21" i="53"/>
  <c r="U111" i="52"/>
  <c r="I111" i="52"/>
  <c r="U95" i="52"/>
  <c r="I95" i="52"/>
  <c r="U66" i="52"/>
  <c r="I66" i="52"/>
  <c r="U44" i="52"/>
  <c r="O16" i="52" s="1"/>
  <c r="H71" i="63" s="1"/>
  <c r="Q44" i="52"/>
  <c r="E44" i="52"/>
  <c r="C16" i="52" s="1"/>
  <c r="D71" i="63" s="1"/>
  <c r="U42" i="52"/>
  <c r="L16" i="52" s="1"/>
  <c r="G71" i="63" s="1"/>
  <c r="S28" i="52"/>
  <c r="S27" i="52"/>
  <c r="S26" i="52"/>
  <c r="S25" i="52"/>
  <c r="S24" i="52"/>
  <c r="S23" i="52"/>
  <c r="S22" i="52"/>
  <c r="S21" i="52"/>
  <c r="U111" i="51"/>
  <c r="I111" i="51"/>
  <c r="U95" i="51"/>
  <c r="I95" i="51"/>
  <c r="U66" i="51"/>
  <c r="I66" i="51"/>
  <c r="U44" i="51"/>
  <c r="O16" i="51" s="1"/>
  <c r="H70" i="63" s="1"/>
  <c r="Q44" i="51"/>
  <c r="E44" i="51"/>
  <c r="C16" i="51" s="1"/>
  <c r="D70" i="63" s="1"/>
  <c r="U42" i="51"/>
  <c r="L16" i="51" s="1"/>
  <c r="G70" i="63" s="1"/>
  <c r="S28" i="51"/>
  <c r="S27" i="51"/>
  <c r="S26" i="51"/>
  <c r="S25" i="51"/>
  <c r="S24" i="51"/>
  <c r="S23" i="51"/>
  <c r="S22" i="51"/>
  <c r="S21" i="51"/>
  <c r="U111" i="50"/>
  <c r="I111" i="50"/>
  <c r="U95" i="50"/>
  <c r="I95" i="50"/>
  <c r="U66" i="50"/>
  <c r="I66" i="50"/>
  <c r="U44" i="50"/>
  <c r="O16" i="50" s="1"/>
  <c r="H69" i="63" s="1"/>
  <c r="Q44" i="50"/>
  <c r="E44" i="50"/>
  <c r="C16" i="50" s="1"/>
  <c r="D69" i="63" s="1"/>
  <c r="U42" i="50"/>
  <c r="L16" i="50" s="1"/>
  <c r="G69" i="63" s="1"/>
  <c r="S28" i="50"/>
  <c r="S27" i="50"/>
  <c r="S26" i="50"/>
  <c r="S25" i="50"/>
  <c r="S24" i="50"/>
  <c r="S23" i="50"/>
  <c r="S22" i="50"/>
  <c r="S21" i="50"/>
  <c r="F16" i="50"/>
  <c r="E69" i="63" s="1"/>
  <c r="U111" i="49"/>
  <c r="I111" i="49"/>
  <c r="U95" i="49"/>
  <c r="I95" i="49"/>
  <c r="U66" i="49"/>
  <c r="I66" i="49"/>
  <c r="U44" i="49"/>
  <c r="O16" i="49" s="1"/>
  <c r="H68" i="63" s="1"/>
  <c r="Q44" i="49"/>
  <c r="E44" i="49"/>
  <c r="C16" i="49" s="1"/>
  <c r="D68" i="63" s="1"/>
  <c r="U42" i="49"/>
  <c r="L16" i="49" s="1"/>
  <c r="G68" i="63" s="1"/>
  <c r="S28" i="49"/>
  <c r="S27" i="49"/>
  <c r="S26" i="49"/>
  <c r="S25" i="49"/>
  <c r="S24" i="49"/>
  <c r="S23" i="49"/>
  <c r="S22" i="49"/>
  <c r="S21" i="49"/>
  <c r="U111" i="48"/>
  <c r="I111" i="48"/>
  <c r="U95" i="48"/>
  <c r="I95" i="48"/>
  <c r="U66" i="48"/>
  <c r="I66" i="48"/>
  <c r="U44" i="48"/>
  <c r="O16" i="48" s="1"/>
  <c r="H67" i="63" s="1"/>
  <c r="Q44" i="48"/>
  <c r="E44" i="48"/>
  <c r="C16" i="48" s="1"/>
  <c r="D67" i="63" s="1"/>
  <c r="U42" i="48"/>
  <c r="L16" i="48" s="1"/>
  <c r="G67" i="63" s="1"/>
  <c r="S28" i="48"/>
  <c r="S27" i="48"/>
  <c r="S26" i="48"/>
  <c r="S25" i="48"/>
  <c r="S24" i="48"/>
  <c r="S23" i="48"/>
  <c r="S22" i="48"/>
  <c r="S21" i="48"/>
  <c r="K11" i="47"/>
  <c r="U111" i="44"/>
  <c r="I111" i="44"/>
  <c r="U95" i="44"/>
  <c r="I95" i="44"/>
  <c r="U66" i="44"/>
  <c r="I66" i="44"/>
  <c r="U44" i="44"/>
  <c r="O16" i="44" s="1"/>
  <c r="H63" i="63" s="1"/>
  <c r="Q44" i="44"/>
  <c r="E44" i="44"/>
  <c r="C16" i="44" s="1"/>
  <c r="D63" i="63" s="1"/>
  <c r="U42" i="44"/>
  <c r="L16" i="44" s="1"/>
  <c r="G63" i="63" s="1"/>
  <c r="S28" i="44"/>
  <c r="S27" i="44"/>
  <c r="S26" i="44"/>
  <c r="S25" i="44"/>
  <c r="S24" i="44"/>
  <c r="S23" i="44"/>
  <c r="S22" i="44"/>
  <c r="S21" i="44"/>
  <c r="U111" i="43"/>
  <c r="I111" i="43"/>
  <c r="U95" i="43"/>
  <c r="I95" i="43"/>
  <c r="U66" i="43"/>
  <c r="I66" i="43"/>
  <c r="U44" i="43"/>
  <c r="O16" i="43" s="1"/>
  <c r="H62" i="63" s="1"/>
  <c r="Q44" i="43"/>
  <c r="E44" i="43"/>
  <c r="C16" i="43" s="1"/>
  <c r="D62" i="63" s="1"/>
  <c r="U42" i="43"/>
  <c r="L16" i="43" s="1"/>
  <c r="G62" i="63" s="1"/>
  <c r="S28" i="43"/>
  <c r="S27" i="43"/>
  <c r="S26" i="43"/>
  <c r="S25" i="43"/>
  <c r="S24" i="43"/>
  <c r="S23" i="43"/>
  <c r="S22" i="43"/>
  <c r="S21" i="43"/>
  <c r="U111" i="42"/>
  <c r="I111" i="42"/>
  <c r="U95" i="42"/>
  <c r="I95" i="42"/>
  <c r="U66" i="42"/>
  <c r="I66" i="42"/>
  <c r="U44" i="42"/>
  <c r="O16" i="42" s="1"/>
  <c r="H61" i="63" s="1"/>
  <c r="Q44" i="42"/>
  <c r="E44" i="42"/>
  <c r="C16" i="42" s="1"/>
  <c r="D61" i="63" s="1"/>
  <c r="U42" i="42"/>
  <c r="L16" i="42" s="1"/>
  <c r="G61" i="63" s="1"/>
  <c r="S28" i="42"/>
  <c r="S27" i="42"/>
  <c r="S26" i="42"/>
  <c r="S25" i="42"/>
  <c r="S24" i="42"/>
  <c r="S23" i="42"/>
  <c r="S22" i="42"/>
  <c r="S21" i="42"/>
  <c r="U111" i="41"/>
  <c r="I111" i="41"/>
  <c r="U95" i="41"/>
  <c r="I95" i="41"/>
  <c r="U66" i="41"/>
  <c r="I66" i="41"/>
  <c r="U44" i="41"/>
  <c r="O16" i="41" s="1"/>
  <c r="H60" i="63" s="1"/>
  <c r="Q44" i="41"/>
  <c r="E44" i="41"/>
  <c r="C16" i="41" s="1"/>
  <c r="D60" i="63" s="1"/>
  <c r="U42" i="41"/>
  <c r="L16" i="41" s="1"/>
  <c r="G60" i="63" s="1"/>
  <c r="S28" i="41"/>
  <c r="S27" i="41"/>
  <c r="S26" i="41"/>
  <c r="S25" i="41"/>
  <c r="S24" i="41"/>
  <c r="U32" i="41" s="1"/>
  <c r="S23" i="41"/>
  <c r="S22" i="41"/>
  <c r="S21" i="41"/>
  <c r="U111" i="40"/>
  <c r="I111" i="40"/>
  <c r="U95" i="40"/>
  <c r="I95" i="40"/>
  <c r="U66" i="40"/>
  <c r="I66" i="40"/>
  <c r="U44" i="40"/>
  <c r="O16" i="40" s="1"/>
  <c r="H59" i="63" s="1"/>
  <c r="Q44" i="40"/>
  <c r="E44" i="40"/>
  <c r="C16" i="40" s="1"/>
  <c r="D59" i="63" s="1"/>
  <c r="U42" i="40"/>
  <c r="L16" i="40" s="1"/>
  <c r="G59" i="63" s="1"/>
  <c r="S28" i="40"/>
  <c r="S27" i="40"/>
  <c r="S26" i="40"/>
  <c r="S25" i="40"/>
  <c r="S24" i="40"/>
  <c r="U32" i="40" s="1"/>
  <c r="S23" i="40"/>
  <c r="S22" i="40"/>
  <c r="S21" i="40"/>
  <c r="F16" i="40"/>
  <c r="E59" i="63" s="1"/>
  <c r="U111" i="39"/>
  <c r="I111" i="39"/>
  <c r="U95" i="39"/>
  <c r="I95" i="39"/>
  <c r="U66" i="39"/>
  <c r="I66" i="39"/>
  <c r="U44" i="39"/>
  <c r="O16" i="39" s="1"/>
  <c r="H58" i="63" s="1"/>
  <c r="Q44" i="39"/>
  <c r="E44" i="39"/>
  <c r="C16" i="39" s="1"/>
  <c r="D58" i="63" s="1"/>
  <c r="U42" i="39"/>
  <c r="L16" i="39" s="1"/>
  <c r="G58" i="63" s="1"/>
  <c r="S28" i="39"/>
  <c r="S27" i="39"/>
  <c r="S26" i="39"/>
  <c r="S25" i="39"/>
  <c r="S24" i="39"/>
  <c r="S23" i="39"/>
  <c r="S22" i="39"/>
  <c r="S21" i="39"/>
  <c r="U111" i="38"/>
  <c r="I111" i="38"/>
  <c r="U95" i="38"/>
  <c r="I95" i="38"/>
  <c r="U66" i="38"/>
  <c r="I66" i="38"/>
  <c r="U44" i="38"/>
  <c r="O16" i="38" s="1"/>
  <c r="H57" i="63" s="1"/>
  <c r="Q44" i="38"/>
  <c r="E44" i="38"/>
  <c r="C16" i="38" s="1"/>
  <c r="D57" i="63" s="1"/>
  <c r="U42" i="38"/>
  <c r="L16" i="38" s="1"/>
  <c r="G57" i="63" s="1"/>
  <c r="S28" i="38"/>
  <c r="S27" i="38"/>
  <c r="S26" i="38"/>
  <c r="S25" i="38"/>
  <c r="S24" i="38"/>
  <c r="S23" i="38"/>
  <c r="S22" i="38"/>
  <c r="S21" i="38"/>
  <c r="O16" i="37"/>
  <c r="H56" i="63" s="1"/>
  <c r="C16" i="37"/>
  <c r="D56" i="63" s="1"/>
  <c r="L16" i="37"/>
  <c r="G56" i="63" s="1"/>
  <c r="F16" i="37"/>
  <c r="E56" i="63" s="1"/>
  <c r="U111" i="36"/>
  <c r="I111" i="36"/>
  <c r="U95" i="36"/>
  <c r="I95" i="36"/>
  <c r="U66" i="36"/>
  <c r="I66" i="36"/>
  <c r="U44" i="36"/>
  <c r="O16" i="36" s="1"/>
  <c r="H55" i="63" s="1"/>
  <c r="Q44" i="36"/>
  <c r="E44" i="36"/>
  <c r="C16" i="36" s="1"/>
  <c r="D55" i="63" s="1"/>
  <c r="U42" i="36"/>
  <c r="L16" i="36" s="1"/>
  <c r="G55" i="63" s="1"/>
  <c r="S28" i="36"/>
  <c r="S27" i="36"/>
  <c r="S26" i="36"/>
  <c r="S25" i="36"/>
  <c r="S24" i="36"/>
  <c r="S23" i="36"/>
  <c r="S22" i="36"/>
  <c r="S21" i="36"/>
  <c r="U111" i="35"/>
  <c r="I111" i="35"/>
  <c r="U95" i="35"/>
  <c r="I95" i="35"/>
  <c r="U66" i="35"/>
  <c r="I66" i="35"/>
  <c r="U44" i="35"/>
  <c r="O16" i="35" s="1"/>
  <c r="H54" i="63" s="1"/>
  <c r="Q44" i="35"/>
  <c r="E44" i="35"/>
  <c r="C16" i="35" s="1"/>
  <c r="D54" i="63" s="1"/>
  <c r="U42" i="35"/>
  <c r="L16" i="35" s="1"/>
  <c r="G54" i="63" s="1"/>
  <c r="S28" i="35"/>
  <c r="S27" i="35"/>
  <c r="S26" i="35"/>
  <c r="S25" i="35"/>
  <c r="S24" i="35"/>
  <c r="S23" i="35"/>
  <c r="S22" i="35"/>
  <c r="S21" i="35"/>
  <c r="U111" i="34"/>
  <c r="I111" i="34"/>
  <c r="U95" i="34"/>
  <c r="I95" i="34"/>
  <c r="U66" i="34"/>
  <c r="I66" i="34"/>
  <c r="U44" i="34"/>
  <c r="O16" i="34" s="1"/>
  <c r="H53" i="63" s="1"/>
  <c r="Q44" i="34"/>
  <c r="E44" i="34"/>
  <c r="C16" i="34" s="1"/>
  <c r="D53" i="63" s="1"/>
  <c r="U42" i="34"/>
  <c r="L16" i="34" s="1"/>
  <c r="G53" i="63" s="1"/>
  <c r="S28" i="34"/>
  <c r="S27" i="34"/>
  <c r="S26" i="34"/>
  <c r="S25" i="34"/>
  <c r="S24" i="34"/>
  <c r="S23" i="34"/>
  <c r="S22" i="34"/>
  <c r="S21" i="34"/>
  <c r="F16" i="34"/>
  <c r="E53" i="63" s="1"/>
  <c r="U111" i="33"/>
  <c r="I111" i="33"/>
  <c r="U95" i="33"/>
  <c r="I95" i="33"/>
  <c r="U66" i="33"/>
  <c r="I66" i="33"/>
  <c r="U44" i="33"/>
  <c r="O16" i="33" s="1"/>
  <c r="H52" i="63" s="1"/>
  <c r="Q44" i="33"/>
  <c r="E44" i="33"/>
  <c r="C16" i="33" s="1"/>
  <c r="D52" i="63" s="1"/>
  <c r="U42" i="33"/>
  <c r="L16" i="33" s="1"/>
  <c r="G52" i="63" s="1"/>
  <c r="S28" i="33"/>
  <c r="S27" i="33"/>
  <c r="S26" i="33"/>
  <c r="S25" i="33"/>
  <c r="S24" i="33"/>
  <c r="S23" i="33"/>
  <c r="S22" i="33"/>
  <c r="S21" i="33"/>
  <c r="U111" i="32"/>
  <c r="I111" i="32"/>
  <c r="U95" i="32"/>
  <c r="I95" i="32"/>
  <c r="U66" i="32"/>
  <c r="I66" i="32"/>
  <c r="U44" i="32"/>
  <c r="O16" i="32" s="1"/>
  <c r="H51" i="63" s="1"/>
  <c r="Q44" i="32"/>
  <c r="E44" i="32"/>
  <c r="C16" i="32" s="1"/>
  <c r="D51" i="63" s="1"/>
  <c r="U42" i="32"/>
  <c r="L16" i="32" s="1"/>
  <c r="G51" i="63" s="1"/>
  <c r="S28" i="32"/>
  <c r="S27" i="32"/>
  <c r="S26" i="32"/>
  <c r="S25" i="32"/>
  <c r="S24" i="32"/>
  <c r="S23" i="32"/>
  <c r="S22" i="32"/>
  <c r="S21" i="32"/>
  <c r="U111" i="31"/>
  <c r="I111" i="31"/>
  <c r="U95" i="31"/>
  <c r="I95" i="31"/>
  <c r="U66" i="31"/>
  <c r="I66" i="31"/>
  <c r="U44" i="31"/>
  <c r="O16" i="31" s="1"/>
  <c r="H50" i="63" s="1"/>
  <c r="Q44" i="31"/>
  <c r="E44" i="31"/>
  <c r="C16" i="31" s="1"/>
  <c r="D50" i="63" s="1"/>
  <c r="U42" i="31"/>
  <c r="L16" i="31" s="1"/>
  <c r="G50" i="63" s="1"/>
  <c r="S28" i="31"/>
  <c r="S27" i="31"/>
  <c r="S26" i="31"/>
  <c r="S25" i="31"/>
  <c r="S24" i="31"/>
  <c r="S23" i="31"/>
  <c r="S22" i="31"/>
  <c r="S21" i="31"/>
  <c r="U111" i="30"/>
  <c r="I111" i="30"/>
  <c r="U95" i="30"/>
  <c r="I95" i="30"/>
  <c r="U66" i="30"/>
  <c r="I66" i="30"/>
  <c r="U44" i="30"/>
  <c r="O16" i="30" s="1"/>
  <c r="H49" i="63" s="1"/>
  <c r="Q44" i="30"/>
  <c r="E44" i="30"/>
  <c r="C16" i="30" s="1"/>
  <c r="D49" i="63" s="1"/>
  <c r="U42" i="30"/>
  <c r="L16" i="30" s="1"/>
  <c r="G49" i="63" s="1"/>
  <c r="S28" i="30"/>
  <c r="S27" i="30"/>
  <c r="S26" i="30"/>
  <c r="S25" i="30"/>
  <c r="S24" i="30"/>
  <c r="S23" i="30"/>
  <c r="S22" i="30"/>
  <c r="S21" i="30"/>
  <c r="U111" i="29"/>
  <c r="I111" i="29"/>
  <c r="U95" i="29"/>
  <c r="I95" i="29"/>
  <c r="U66" i="29"/>
  <c r="I66" i="29"/>
  <c r="U44" i="29"/>
  <c r="O16" i="29" s="1"/>
  <c r="H48" i="63" s="1"/>
  <c r="Q44" i="29"/>
  <c r="E44" i="29"/>
  <c r="C16" i="29" s="1"/>
  <c r="D48" i="63" s="1"/>
  <c r="U42" i="29"/>
  <c r="L16" i="29" s="1"/>
  <c r="G48" i="63" s="1"/>
  <c r="S28" i="29"/>
  <c r="S27" i="29"/>
  <c r="S26" i="29"/>
  <c r="S25" i="29"/>
  <c r="S24" i="29"/>
  <c r="S22" i="29"/>
  <c r="S21" i="29"/>
  <c r="U111" i="28"/>
  <c r="I111" i="28"/>
  <c r="U95" i="28"/>
  <c r="I95" i="28"/>
  <c r="U66" i="28"/>
  <c r="I66" i="28"/>
  <c r="U44" i="28"/>
  <c r="O16" i="28" s="1"/>
  <c r="H47" i="63" s="1"/>
  <c r="Q44" i="28"/>
  <c r="E44" i="28"/>
  <c r="C16" i="28" s="1"/>
  <c r="D47" i="63" s="1"/>
  <c r="U42" i="28"/>
  <c r="L16" i="28" s="1"/>
  <c r="G47" i="63" s="1"/>
  <c r="S28" i="28"/>
  <c r="S27" i="28"/>
  <c r="S26" i="28"/>
  <c r="S25" i="28"/>
  <c r="S24" i="28"/>
  <c r="S23" i="28"/>
  <c r="S22" i="28"/>
  <c r="S21" i="28"/>
  <c r="F16" i="28"/>
  <c r="E47" i="63" s="1"/>
  <c r="U111" i="27"/>
  <c r="I111" i="27"/>
  <c r="U95" i="27"/>
  <c r="I95" i="27"/>
  <c r="U66" i="27"/>
  <c r="I66" i="27"/>
  <c r="U44" i="27"/>
  <c r="O16" i="27" s="1"/>
  <c r="H46" i="63" s="1"/>
  <c r="Q44" i="27"/>
  <c r="E44" i="27"/>
  <c r="C16" i="27" s="1"/>
  <c r="D46" i="63" s="1"/>
  <c r="U42" i="27"/>
  <c r="L16" i="27" s="1"/>
  <c r="G46" i="63" s="1"/>
  <c r="S28" i="27"/>
  <c r="S27" i="27"/>
  <c r="S26" i="27"/>
  <c r="S25" i="27"/>
  <c r="S24" i="27"/>
  <c r="S23" i="27"/>
  <c r="S22" i="27"/>
  <c r="S21" i="27"/>
  <c r="U111" i="26"/>
  <c r="I111" i="26"/>
  <c r="U95" i="26"/>
  <c r="I95" i="26"/>
  <c r="U66" i="26"/>
  <c r="I66" i="26"/>
  <c r="U44" i="26"/>
  <c r="O16" i="26" s="1"/>
  <c r="H45" i="63" s="1"/>
  <c r="Q44" i="26"/>
  <c r="E44" i="26"/>
  <c r="C16" i="26" s="1"/>
  <c r="D45" i="63" s="1"/>
  <c r="U42" i="26"/>
  <c r="L16" i="26" s="1"/>
  <c r="G45" i="63" s="1"/>
  <c r="S28" i="26"/>
  <c r="S27" i="26"/>
  <c r="S26" i="26"/>
  <c r="S25" i="26"/>
  <c r="S24" i="26"/>
  <c r="S23" i="26"/>
  <c r="S22" i="26"/>
  <c r="S21" i="26"/>
  <c r="U111" i="25"/>
  <c r="I111" i="25"/>
  <c r="U95" i="25"/>
  <c r="I95" i="25"/>
  <c r="U66" i="25"/>
  <c r="I66" i="25"/>
  <c r="U44" i="25"/>
  <c r="O16" i="25" s="1"/>
  <c r="H44" i="63" s="1"/>
  <c r="Q44" i="25"/>
  <c r="E44" i="25"/>
  <c r="C16" i="25" s="1"/>
  <c r="D44" i="63" s="1"/>
  <c r="U42" i="25"/>
  <c r="L16" i="25" s="1"/>
  <c r="G44" i="63" s="1"/>
  <c r="S28" i="25"/>
  <c r="S27" i="25"/>
  <c r="S26" i="25"/>
  <c r="S25" i="25"/>
  <c r="S24" i="25"/>
  <c r="S23" i="25"/>
  <c r="S22" i="25"/>
  <c r="S21" i="25"/>
  <c r="U111" i="24"/>
  <c r="I111" i="24"/>
  <c r="U95" i="24"/>
  <c r="I95" i="24"/>
  <c r="U66" i="24"/>
  <c r="I66" i="24"/>
  <c r="U44" i="24"/>
  <c r="O16" i="24" s="1"/>
  <c r="H43" i="63" s="1"/>
  <c r="Q44" i="24"/>
  <c r="E44" i="24"/>
  <c r="C16" i="24" s="1"/>
  <c r="D43" i="63" s="1"/>
  <c r="U42" i="24"/>
  <c r="L16" i="24" s="1"/>
  <c r="G43" i="63" s="1"/>
  <c r="S28" i="24"/>
  <c r="S27" i="24"/>
  <c r="S26" i="24"/>
  <c r="S25" i="24"/>
  <c r="S24" i="24"/>
  <c r="S23" i="24"/>
  <c r="S22" i="24"/>
  <c r="S21" i="24"/>
  <c r="U111" i="23"/>
  <c r="I111" i="23"/>
  <c r="U95" i="23"/>
  <c r="I95" i="23"/>
  <c r="U66" i="23"/>
  <c r="I66" i="23"/>
  <c r="U44" i="23"/>
  <c r="O16" i="23" s="1"/>
  <c r="H42" i="63" s="1"/>
  <c r="Q44" i="23"/>
  <c r="E44" i="23"/>
  <c r="C16" i="23" s="1"/>
  <c r="D42" i="63" s="1"/>
  <c r="U42" i="23"/>
  <c r="L16" i="23" s="1"/>
  <c r="G42" i="63" s="1"/>
  <c r="S28" i="23"/>
  <c r="S27" i="23"/>
  <c r="S26" i="23"/>
  <c r="S25" i="23"/>
  <c r="S24" i="23"/>
  <c r="S23" i="23"/>
  <c r="S22" i="23"/>
  <c r="S21" i="23"/>
  <c r="U111" i="22"/>
  <c r="I111" i="22"/>
  <c r="U95" i="22"/>
  <c r="I95" i="22"/>
  <c r="U66" i="22"/>
  <c r="I66" i="22"/>
  <c r="U44" i="22"/>
  <c r="O16" i="22" s="1"/>
  <c r="H41" i="63" s="1"/>
  <c r="Q44" i="22"/>
  <c r="E44" i="22"/>
  <c r="C16" i="22" s="1"/>
  <c r="D41" i="63" s="1"/>
  <c r="U42" i="22"/>
  <c r="L16" i="22" s="1"/>
  <c r="G41" i="63" s="1"/>
  <c r="S28" i="22"/>
  <c r="S27" i="22"/>
  <c r="S26" i="22"/>
  <c r="S25" i="22"/>
  <c r="S24" i="22"/>
  <c r="S23" i="22"/>
  <c r="S22" i="22"/>
  <c r="S21" i="22"/>
  <c r="U111" i="21"/>
  <c r="I111" i="21"/>
  <c r="U95" i="21"/>
  <c r="I95" i="21"/>
  <c r="U66" i="21"/>
  <c r="I66" i="21"/>
  <c r="U44" i="21"/>
  <c r="O16" i="21" s="1"/>
  <c r="H40" i="63" s="1"/>
  <c r="Q44" i="21"/>
  <c r="E44" i="21"/>
  <c r="C16" i="21" s="1"/>
  <c r="D40" i="63" s="1"/>
  <c r="U42" i="21"/>
  <c r="L16" i="21" s="1"/>
  <c r="G40" i="63" s="1"/>
  <c r="S28" i="21"/>
  <c r="S27" i="21"/>
  <c r="S26" i="21"/>
  <c r="S25" i="21"/>
  <c r="S24" i="21"/>
  <c r="S23" i="21"/>
  <c r="S22" i="21"/>
  <c r="S21" i="21"/>
  <c r="U111" i="20"/>
  <c r="I111" i="20"/>
  <c r="U95" i="20"/>
  <c r="I95" i="20"/>
  <c r="U66" i="20"/>
  <c r="I66" i="20"/>
  <c r="U44" i="20"/>
  <c r="O16" i="20" s="1"/>
  <c r="H39" i="63" s="1"/>
  <c r="Q44" i="20"/>
  <c r="E44" i="20"/>
  <c r="C16" i="20" s="1"/>
  <c r="D39" i="63" s="1"/>
  <c r="U42" i="20"/>
  <c r="L16" i="20" s="1"/>
  <c r="G39" i="63" s="1"/>
  <c r="S28" i="20"/>
  <c r="S27" i="20"/>
  <c r="S26" i="20"/>
  <c r="S25" i="20"/>
  <c r="S24" i="20"/>
  <c r="S23" i="20"/>
  <c r="S22" i="20"/>
  <c r="S21" i="20"/>
  <c r="U111" i="19"/>
  <c r="I111" i="19"/>
  <c r="U95" i="19"/>
  <c r="I95" i="19"/>
  <c r="U66" i="19"/>
  <c r="I66" i="19"/>
  <c r="U44" i="19"/>
  <c r="O16" i="19" s="1"/>
  <c r="H38" i="63" s="1"/>
  <c r="Q44" i="19"/>
  <c r="E44" i="19"/>
  <c r="C16" i="19" s="1"/>
  <c r="D38" i="63" s="1"/>
  <c r="U42" i="19"/>
  <c r="L16" i="19" s="1"/>
  <c r="G38" i="63" s="1"/>
  <c r="S28" i="19"/>
  <c r="S27" i="19"/>
  <c r="S26" i="19"/>
  <c r="S25" i="19"/>
  <c r="S24" i="19"/>
  <c r="S23" i="19"/>
  <c r="S22" i="19"/>
  <c r="S21" i="19"/>
  <c r="U111" i="18"/>
  <c r="I111" i="18"/>
  <c r="U95" i="18"/>
  <c r="I95" i="18"/>
  <c r="U66" i="18"/>
  <c r="I66" i="18"/>
  <c r="U44" i="18"/>
  <c r="O16" i="18" s="1"/>
  <c r="H37" i="63" s="1"/>
  <c r="Q44" i="18"/>
  <c r="E44" i="18"/>
  <c r="C16" i="18" s="1"/>
  <c r="D37" i="63" s="1"/>
  <c r="U42" i="18"/>
  <c r="L16" i="18" s="1"/>
  <c r="G37" i="63" s="1"/>
  <c r="S28" i="18"/>
  <c r="S27" i="18"/>
  <c r="S26" i="18"/>
  <c r="S25" i="18"/>
  <c r="S24" i="18"/>
  <c r="S23" i="18"/>
  <c r="S22" i="18"/>
  <c r="S21" i="18"/>
  <c r="U111" i="17"/>
  <c r="I111" i="17"/>
  <c r="U95" i="17"/>
  <c r="I95" i="17"/>
  <c r="U66" i="17"/>
  <c r="I66" i="17"/>
  <c r="U44" i="17"/>
  <c r="O16" i="17" s="1"/>
  <c r="H36" i="63" s="1"/>
  <c r="Q44" i="17"/>
  <c r="E44" i="17"/>
  <c r="C16" i="17" s="1"/>
  <c r="D36" i="63" s="1"/>
  <c r="U42" i="17"/>
  <c r="L16" i="17" s="1"/>
  <c r="G36" i="63" s="1"/>
  <c r="S28" i="17"/>
  <c r="S27" i="17"/>
  <c r="S26" i="17"/>
  <c r="S25" i="17"/>
  <c r="S24" i="17"/>
  <c r="S23" i="17"/>
  <c r="S22" i="17"/>
  <c r="S21" i="17"/>
  <c r="U111" i="16"/>
  <c r="I111" i="16"/>
  <c r="U95" i="16"/>
  <c r="I95" i="16"/>
  <c r="U66" i="16"/>
  <c r="I66" i="16"/>
  <c r="U44" i="16"/>
  <c r="O16" i="16" s="1"/>
  <c r="H35" i="63" s="1"/>
  <c r="Q44" i="16"/>
  <c r="U42" i="16"/>
  <c r="L16" i="16" s="1"/>
  <c r="G35" i="63" s="1"/>
  <c r="S28" i="16"/>
  <c r="G28" i="16"/>
  <c r="S27" i="16"/>
  <c r="G27" i="16"/>
  <c r="S26" i="16"/>
  <c r="G26" i="16"/>
  <c r="S25" i="16"/>
  <c r="G25" i="16"/>
  <c r="S24" i="16"/>
  <c r="G24" i="16"/>
  <c r="S23" i="16"/>
  <c r="G23" i="16"/>
  <c r="S22" i="16"/>
  <c r="G22" i="16"/>
  <c r="S21" i="16"/>
  <c r="G21" i="16"/>
  <c r="U111" i="15"/>
  <c r="I111" i="15"/>
  <c r="U95" i="15"/>
  <c r="I95" i="15"/>
  <c r="U66" i="15"/>
  <c r="I66" i="15"/>
  <c r="U44" i="15"/>
  <c r="O16" i="15" s="1"/>
  <c r="H34" i="63" s="1"/>
  <c r="Q44" i="15"/>
  <c r="E44" i="15"/>
  <c r="C16" i="15" s="1"/>
  <c r="D34" i="63" s="1"/>
  <c r="U42" i="15"/>
  <c r="L16" i="15" s="1"/>
  <c r="G34" i="63" s="1"/>
  <c r="S28" i="15"/>
  <c r="S27" i="15"/>
  <c r="S26" i="15"/>
  <c r="S25" i="15"/>
  <c r="S24" i="15"/>
  <c r="S23" i="15"/>
  <c r="S22" i="15"/>
  <c r="S21" i="15"/>
  <c r="U111" i="14"/>
  <c r="I111" i="14"/>
  <c r="U95" i="14"/>
  <c r="I95" i="14"/>
  <c r="U66" i="14"/>
  <c r="I66" i="14"/>
  <c r="U44" i="14"/>
  <c r="O16" i="14" s="1"/>
  <c r="H33" i="63" s="1"/>
  <c r="Q44" i="14"/>
  <c r="E44" i="14"/>
  <c r="C16" i="14" s="1"/>
  <c r="D33" i="63" s="1"/>
  <c r="U42" i="14"/>
  <c r="L16" i="14" s="1"/>
  <c r="G33" i="63" s="1"/>
  <c r="S28" i="14"/>
  <c r="S27" i="14"/>
  <c r="S26" i="14"/>
  <c r="S25" i="14"/>
  <c r="S24" i="14"/>
  <c r="S23" i="14"/>
  <c r="S22" i="14"/>
  <c r="S21" i="14"/>
  <c r="U111" i="13"/>
  <c r="I111" i="13"/>
  <c r="U95" i="13"/>
  <c r="I95" i="13"/>
  <c r="U66" i="13"/>
  <c r="I66" i="13"/>
  <c r="U44" i="13"/>
  <c r="O16" i="13" s="1"/>
  <c r="H32" i="63" s="1"/>
  <c r="Q44" i="13"/>
  <c r="E44" i="13"/>
  <c r="C16" i="13" s="1"/>
  <c r="D32" i="63" s="1"/>
  <c r="U42" i="13"/>
  <c r="L16" i="13" s="1"/>
  <c r="G32" i="63" s="1"/>
  <c r="S28" i="13"/>
  <c r="S27" i="13"/>
  <c r="S26" i="13"/>
  <c r="S25" i="13"/>
  <c r="S24" i="13"/>
  <c r="S23" i="13"/>
  <c r="S22" i="13"/>
  <c r="S21" i="13"/>
  <c r="U111" i="12"/>
  <c r="I111" i="12"/>
  <c r="U95" i="12"/>
  <c r="I95" i="12"/>
  <c r="U66" i="12"/>
  <c r="I66" i="12"/>
  <c r="U44" i="12"/>
  <c r="O16" i="12" s="1"/>
  <c r="H31" i="63" s="1"/>
  <c r="Q44" i="12"/>
  <c r="E44" i="12"/>
  <c r="C16" i="12" s="1"/>
  <c r="D31" i="63" s="1"/>
  <c r="U42" i="12"/>
  <c r="L16" i="12" s="1"/>
  <c r="G31" i="63" s="1"/>
  <c r="S28" i="12"/>
  <c r="S27" i="12"/>
  <c r="S26" i="12"/>
  <c r="S25" i="12"/>
  <c r="S24" i="12"/>
  <c r="U32" i="12" s="1"/>
  <c r="S23" i="12"/>
  <c r="S22" i="12"/>
  <c r="S21" i="12"/>
  <c r="U111" i="11"/>
  <c r="I111" i="11"/>
  <c r="U95" i="11"/>
  <c r="I95" i="11"/>
  <c r="U66" i="11"/>
  <c r="I66" i="11"/>
  <c r="U44" i="11"/>
  <c r="O16" i="11" s="1"/>
  <c r="H30" i="63" s="1"/>
  <c r="Q44" i="11"/>
  <c r="E44" i="11"/>
  <c r="C16" i="11" s="1"/>
  <c r="D30" i="63" s="1"/>
  <c r="U42" i="11"/>
  <c r="L16" i="11" s="1"/>
  <c r="G30" i="63" s="1"/>
  <c r="S28" i="11"/>
  <c r="S27" i="11"/>
  <c r="S26" i="11"/>
  <c r="S25" i="11"/>
  <c r="S24" i="11"/>
  <c r="S23" i="11"/>
  <c r="S22" i="11"/>
  <c r="S21" i="11"/>
  <c r="U111" i="10"/>
  <c r="I111" i="10"/>
  <c r="U95" i="10"/>
  <c r="I95" i="10"/>
  <c r="U66" i="10"/>
  <c r="I66" i="10"/>
  <c r="U44" i="10"/>
  <c r="O16" i="10" s="1"/>
  <c r="H29" i="63" s="1"/>
  <c r="Q44" i="10"/>
  <c r="E44" i="10"/>
  <c r="C16" i="10" s="1"/>
  <c r="D29" i="63" s="1"/>
  <c r="U42" i="10"/>
  <c r="L16" i="10" s="1"/>
  <c r="G29" i="63" s="1"/>
  <c r="S28" i="10"/>
  <c r="S27" i="10"/>
  <c r="S26" i="10"/>
  <c r="S25" i="10"/>
  <c r="S24" i="10"/>
  <c r="U32" i="10" s="1"/>
  <c r="S23" i="10"/>
  <c r="S22" i="10"/>
  <c r="S21" i="10"/>
  <c r="U111" i="9"/>
  <c r="I111" i="9"/>
  <c r="U95" i="9"/>
  <c r="I95" i="9"/>
  <c r="U66" i="9"/>
  <c r="I66" i="9"/>
  <c r="U44" i="9"/>
  <c r="O16" i="9" s="1"/>
  <c r="H28" i="63" s="1"/>
  <c r="Q44" i="9"/>
  <c r="E44" i="9"/>
  <c r="C16" i="9" s="1"/>
  <c r="D28" i="63" s="1"/>
  <c r="U42" i="9"/>
  <c r="L16" i="9" s="1"/>
  <c r="G28" i="63" s="1"/>
  <c r="S28" i="9"/>
  <c r="S27" i="9"/>
  <c r="S26" i="9"/>
  <c r="S25" i="9"/>
  <c r="S24" i="9"/>
  <c r="S23" i="9"/>
  <c r="S22" i="9"/>
  <c r="S21" i="9"/>
  <c r="U111" i="8"/>
  <c r="I111" i="8"/>
  <c r="U95" i="8"/>
  <c r="I95" i="8"/>
  <c r="U66" i="8"/>
  <c r="I66" i="8"/>
  <c r="U44" i="8"/>
  <c r="O16" i="8" s="1"/>
  <c r="H27" i="63" s="1"/>
  <c r="Q44" i="8"/>
  <c r="E44" i="8"/>
  <c r="C16" i="8" s="1"/>
  <c r="D27" i="63" s="1"/>
  <c r="U42" i="8"/>
  <c r="L16" i="8" s="1"/>
  <c r="G27" i="63" s="1"/>
  <c r="S28" i="8"/>
  <c r="S27" i="8"/>
  <c r="S26" i="8"/>
  <c r="S25" i="8"/>
  <c r="S24" i="8"/>
  <c r="U32" i="8" s="1"/>
  <c r="S23" i="8"/>
  <c r="S22" i="8"/>
  <c r="S21" i="8"/>
  <c r="U111" i="7"/>
  <c r="I111" i="7"/>
  <c r="U95" i="7"/>
  <c r="I95" i="7"/>
  <c r="U66" i="7"/>
  <c r="I66" i="7"/>
  <c r="U44" i="7"/>
  <c r="O16" i="7" s="1"/>
  <c r="H26" i="63" s="1"/>
  <c r="Q44" i="7"/>
  <c r="E44" i="7"/>
  <c r="C16" i="7" s="1"/>
  <c r="D26" i="63" s="1"/>
  <c r="U42" i="7"/>
  <c r="L16" i="7" s="1"/>
  <c r="G26" i="63" s="1"/>
  <c r="S28" i="7"/>
  <c r="S27" i="7"/>
  <c r="S26" i="7"/>
  <c r="S25" i="7"/>
  <c r="S24" i="7"/>
  <c r="U32" i="7" s="1"/>
  <c r="S23" i="7"/>
  <c r="S22" i="7"/>
  <c r="S21" i="7"/>
  <c r="U111" i="6"/>
  <c r="I111" i="6"/>
  <c r="U95" i="6"/>
  <c r="I95" i="6"/>
  <c r="U66" i="6"/>
  <c r="I66" i="6"/>
  <c r="U44" i="6"/>
  <c r="O16" i="6" s="1"/>
  <c r="H25" i="63" s="1"/>
  <c r="Q44" i="6"/>
  <c r="E44" i="6"/>
  <c r="C16" i="6" s="1"/>
  <c r="D25" i="63" s="1"/>
  <c r="U42" i="6"/>
  <c r="L16" i="6" s="1"/>
  <c r="G25" i="63" s="1"/>
  <c r="S28" i="6"/>
  <c r="S27" i="6"/>
  <c r="S26" i="6"/>
  <c r="S25" i="6"/>
  <c r="S24" i="6"/>
  <c r="S23" i="6"/>
  <c r="S22" i="6"/>
  <c r="S21" i="6"/>
  <c r="U111" i="5"/>
  <c r="I111" i="5"/>
  <c r="U95" i="5"/>
  <c r="I95" i="5"/>
  <c r="U66" i="5"/>
  <c r="I66" i="5"/>
  <c r="U44" i="5"/>
  <c r="O16" i="5" s="1"/>
  <c r="H24" i="63" s="1"/>
  <c r="Q44" i="5"/>
  <c r="E44" i="5"/>
  <c r="C16" i="5" s="1"/>
  <c r="D24" i="63" s="1"/>
  <c r="U42" i="5"/>
  <c r="L16" i="5" s="1"/>
  <c r="G24" i="63" s="1"/>
  <c r="S28" i="5"/>
  <c r="S27" i="5"/>
  <c r="S26" i="5"/>
  <c r="S25" i="5"/>
  <c r="S24" i="5"/>
  <c r="S23" i="5"/>
  <c r="S22" i="5"/>
  <c r="S21" i="5"/>
  <c r="U111" i="4"/>
  <c r="I111" i="4"/>
  <c r="U95" i="4"/>
  <c r="I95" i="4"/>
  <c r="U66" i="4"/>
  <c r="I66" i="4"/>
  <c r="U44" i="4"/>
  <c r="O16" i="4" s="1"/>
  <c r="H23" i="63" s="1"/>
  <c r="Q44" i="4"/>
  <c r="E44" i="4"/>
  <c r="C16" i="4" s="1"/>
  <c r="D23" i="63" s="1"/>
  <c r="U42" i="4"/>
  <c r="L16" i="4" s="1"/>
  <c r="G23" i="63" s="1"/>
  <c r="S28" i="4"/>
  <c r="S27" i="4"/>
  <c r="S26" i="4"/>
  <c r="S25" i="4"/>
  <c r="S24" i="4"/>
  <c r="S23" i="4"/>
  <c r="S22" i="4"/>
  <c r="S21" i="4"/>
  <c r="U111" i="3"/>
  <c r="I111" i="3"/>
  <c r="U95" i="3"/>
  <c r="I95" i="3"/>
  <c r="U66" i="3"/>
  <c r="I66" i="3"/>
  <c r="U44" i="3"/>
  <c r="O16" i="3" s="1"/>
  <c r="H22" i="63" s="1"/>
  <c r="Q44" i="3"/>
  <c r="E44" i="3"/>
  <c r="C16" i="3" s="1"/>
  <c r="D22" i="63" s="1"/>
  <c r="U42" i="3"/>
  <c r="L16" i="3" s="1"/>
  <c r="G22" i="63" s="1"/>
  <c r="S28" i="3"/>
  <c r="S27" i="3"/>
  <c r="S26" i="3"/>
  <c r="S25" i="3"/>
  <c r="S24" i="3"/>
  <c r="S23" i="3"/>
  <c r="S22" i="3"/>
  <c r="S21" i="3"/>
  <c r="V111" i="2"/>
  <c r="J111" i="2"/>
  <c r="V95" i="2"/>
  <c r="J95" i="2"/>
  <c r="V66" i="2"/>
  <c r="J66" i="2"/>
  <c r="V44" i="2"/>
  <c r="P16" i="2" s="1"/>
  <c r="H21" i="63" s="1"/>
  <c r="R44" i="2"/>
  <c r="F44" i="2"/>
  <c r="D16" i="2" s="1"/>
  <c r="D21" i="63" s="1"/>
  <c r="V42" i="2"/>
  <c r="M16" i="2" s="1"/>
  <c r="G21" i="63" s="1"/>
  <c r="T28" i="2"/>
  <c r="T27" i="2"/>
  <c r="T26" i="2"/>
  <c r="T25" i="2"/>
  <c r="T24" i="2"/>
  <c r="V32" i="2" s="1"/>
  <c r="T23" i="2"/>
  <c r="T22" i="2"/>
  <c r="T21" i="2"/>
  <c r="U111" i="1"/>
  <c r="I111" i="1"/>
  <c r="U95" i="1"/>
  <c r="I95" i="1"/>
  <c r="U66" i="1"/>
  <c r="I66" i="1"/>
  <c r="U44" i="1"/>
  <c r="O16" i="1" s="1"/>
  <c r="H20" i="63" s="1"/>
  <c r="Q44" i="1"/>
  <c r="E44" i="1"/>
  <c r="C16" i="1" s="1"/>
  <c r="D20" i="63" s="1"/>
  <c r="U42" i="1"/>
  <c r="L16" i="1" s="1"/>
  <c r="G20" i="63" s="1"/>
  <c r="S28" i="1"/>
  <c r="S27" i="1"/>
  <c r="S26" i="1"/>
  <c r="S25" i="1"/>
  <c r="S24" i="1"/>
  <c r="S23" i="1"/>
  <c r="S22" i="1"/>
  <c r="S21" i="1"/>
  <c r="U32" i="38" l="1"/>
  <c r="U32" i="36"/>
  <c r="U32" i="28"/>
  <c r="S30" i="16"/>
  <c r="S32" i="16" s="1"/>
  <c r="I16" i="16" s="1"/>
  <c r="F35" i="63" s="1"/>
  <c r="U32" i="9"/>
  <c r="U32" i="19"/>
  <c r="U32" i="23"/>
  <c r="U32" i="25"/>
  <c r="U32" i="29"/>
  <c r="U32" i="30"/>
  <c r="U32" i="62"/>
  <c r="K11" i="62" s="1"/>
  <c r="U32" i="51"/>
  <c r="K11" i="51" s="1"/>
  <c r="U32" i="52"/>
  <c r="U32" i="58"/>
  <c r="U32" i="56"/>
  <c r="U32" i="49"/>
  <c r="K11" i="49" s="1"/>
  <c r="U32" i="39"/>
  <c r="K11" i="38"/>
  <c r="U32" i="32"/>
  <c r="U32" i="27"/>
  <c r="K11" i="27" s="1"/>
  <c r="U32" i="24"/>
  <c r="K11" i="24" s="1"/>
  <c r="U32" i="21"/>
  <c r="U32" i="15"/>
  <c r="U32" i="13"/>
  <c r="U32" i="11"/>
  <c r="K11" i="11" s="1"/>
  <c r="U30" i="20"/>
  <c r="E11" i="20" s="1"/>
  <c r="S30" i="23"/>
  <c r="S32" i="23" s="1"/>
  <c r="I16" i="23" s="1"/>
  <c r="F42" i="63" s="1"/>
  <c r="S30" i="25"/>
  <c r="S32" i="25" s="1"/>
  <c r="I16" i="25" s="1"/>
  <c r="F44" i="63" s="1"/>
  <c r="S30" i="30"/>
  <c r="S32" i="30" s="1"/>
  <c r="I16" i="30" s="1"/>
  <c r="F49" i="63" s="1"/>
  <c r="S30" i="33"/>
  <c r="S32" i="33" s="1"/>
  <c r="I16" i="33" s="1"/>
  <c r="F52" i="63" s="1"/>
  <c r="S30" i="38"/>
  <c r="S32" i="38" s="1"/>
  <c r="I16" i="38" s="1"/>
  <c r="F57" i="63" s="1"/>
  <c r="S30" i="39"/>
  <c r="S32" i="39" s="1"/>
  <c r="I16" i="39" s="1"/>
  <c r="F58" i="63" s="1"/>
  <c r="U32" i="43"/>
  <c r="S30" i="49"/>
  <c r="S32" i="49" s="1"/>
  <c r="I16" i="49" s="1"/>
  <c r="F68" i="63" s="1"/>
  <c r="S30" i="60"/>
  <c r="S32" i="60" s="1"/>
  <c r="I16" i="60" s="1"/>
  <c r="S30" i="62"/>
  <c r="S32" i="62" s="1"/>
  <c r="I16" i="62" s="1"/>
  <c r="U30" i="1"/>
  <c r="T30" i="2"/>
  <c r="T32" i="2" s="1"/>
  <c r="J16" i="2" s="1"/>
  <c r="F21" i="63" s="1"/>
  <c r="S30" i="7"/>
  <c r="S32" i="7" s="1"/>
  <c r="I16" i="7" s="1"/>
  <c r="F26" i="63" s="1"/>
  <c r="S30" i="8"/>
  <c r="S32" i="8" s="1"/>
  <c r="I16" i="8" s="1"/>
  <c r="F27" i="63" s="1"/>
  <c r="S30" i="12"/>
  <c r="S32" i="12" s="1"/>
  <c r="I16" i="12" s="1"/>
  <c r="F31" i="63" s="1"/>
  <c r="S30" i="36"/>
  <c r="S32" i="36" s="1"/>
  <c r="I16" i="36" s="1"/>
  <c r="F55" i="63" s="1"/>
  <c r="S30" i="51"/>
  <c r="S32" i="51" s="1"/>
  <c r="I16" i="51" s="1"/>
  <c r="F70" i="63" s="1"/>
  <c r="S30" i="54"/>
  <c r="S32" i="54" s="1"/>
  <c r="I16" i="54" s="1"/>
  <c r="F73" i="63" s="1"/>
  <c r="I16" i="55"/>
  <c r="F74" i="63" s="1"/>
  <c r="U32" i="48"/>
  <c r="K11" i="48" s="1"/>
  <c r="F16" i="53"/>
  <c r="E72" i="63" s="1"/>
  <c r="F16" i="48"/>
  <c r="E67" i="63" s="1"/>
  <c r="S30" i="42"/>
  <c r="S32" i="42" s="1"/>
  <c r="I16" i="42" s="1"/>
  <c r="F61" i="63" s="1"/>
  <c r="F16" i="36"/>
  <c r="E55" i="63" s="1"/>
  <c r="F16" i="35"/>
  <c r="E54" i="63" s="1"/>
  <c r="S30" i="34"/>
  <c r="S32" i="34" s="1"/>
  <c r="I16" i="34" s="1"/>
  <c r="F53" i="63" s="1"/>
  <c r="F16" i="24"/>
  <c r="E43" i="63" s="1"/>
  <c r="F16" i="17"/>
  <c r="E36" i="63" s="1"/>
  <c r="U32" i="16"/>
  <c r="K11" i="16" s="1"/>
  <c r="S30" i="10"/>
  <c r="S32" i="10" s="1"/>
  <c r="I16" i="10" s="1"/>
  <c r="F29" i="63" s="1"/>
  <c r="F16" i="10"/>
  <c r="E29" i="63" s="1"/>
  <c r="S30" i="9"/>
  <c r="S32" i="9" s="1"/>
  <c r="I16" i="9" s="1"/>
  <c r="F28" i="63" s="1"/>
  <c r="F16" i="9"/>
  <c r="E28" i="63" s="1"/>
  <c r="F16" i="7"/>
  <c r="E26" i="63" s="1"/>
  <c r="S30" i="56"/>
  <c r="S32" i="56" s="1"/>
  <c r="I16" i="56" s="1"/>
  <c r="S30" i="41"/>
  <c r="S32" i="41" s="1"/>
  <c r="I16" i="41" s="1"/>
  <c r="F60" i="63" s="1"/>
  <c r="U32" i="42"/>
  <c r="K11" i="42" s="1"/>
  <c r="S30" i="27"/>
  <c r="S32" i="27" s="1"/>
  <c r="I16" i="27" s="1"/>
  <c r="F46" i="63" s="1"/>
  <c r="U30" i="14"/>
  <c r="U32" i="14"/>
  <c r="K11" i="14" s="1"/>
  <c r="F16" i="4"/>
  <c r="E23" i="63" s="1"/>
  <c r="G16" i="2"/>
  <c r="E21" i="63" s="1"/>
  <c r="F16" i="62"/>
  <c r="S30" i="61"/>
  <c r="S32" i="61" s="1"/>
  <c r="I16" i="61" s="1"/>
  <c r="F16" i="61"/>
  <c r="K11" i="60"/>
  <c r="F16" i="60"/>
  <c r="K11" i="59"/>
  <c r="S30" i="59"/>
  <c r="S32" i="59" s="1"/>
  <c r="I16" i="59" s="1"/>
  <c r="F16" i="59"/>
  <c r="K11" i="58"/>
  <c r="S30" i="58"/>
  <c r="S32" i="58" s="1"/>
  <c r="I16" i="58" s="1"/>
  <c r="K11" i="57"/>
  <c r="F16" i="57"/>
  <c r="K11" i="56"/>
  <c r="F16" i="56"/>
  <c r="K11" i="55"/>
  <c r="F16" i="55"/>
  <c r="E74" i="63" s="1"/>
  <c r="F16" i="54"/>
  <c r="E73" i="63" s="1"/>
  <c r="U32" i="53"/>
  <c r="K11" i="53" s="1"/>
  <c r="S30" i="53"/>
  <c r="S32" i="53" s="1"/>
  <c r="I16" i="53" s="1"/>
  <c r="F72" i="63" s="1"/>
  <c r="K11" i="52"/>
  <c r="S30" i="52"/>
  <c r="S32" i="52" s="1"/>
  <c r="I16" i="52" s="1"/>
  <c r="F71" i="63" s="1"/>
  <c r="F16" i="52"/>
  <c r="E71" i="63" s="1"/>
  <c r="F16" i="51"/>
  <c r="E70" i="63" s="1"/>
  <c r="U32" i="50"/>
  <c r="K11" i="50" s="1"/>
  <c r="S30" i="50"/>
  <c r="S32" i="50" s="1"/>
  <c r="I16" i="50" s="1"/>
  <c r="F69" i="63" s="1"/>
  <c r="F16" i="49"/>
  <c r="E68" i="63" s="1"/>
  <c r="S30" i="48"/>
  <c r="S32" i="48" s="1"/>
  <c r="I16" i="48" s="1"/>
  <c r="F67" i="63" s="1"/>
  <c r="U32" i="44"/>
  <c r="K11" i="44" s="1"/>
  <c r="S30" i="44"/>
  <c r="S32" i="44" s="1"/>
  <c r="I16" i="44" s="1"/>
  <c r="F63" i="63" s="1"/>
  <c r="F16" i="44"/>
  <c r="E63" i="63" s="1"/>
  <c r="K11" i="43"/>
  <c r="S30" i="43"/>
  <c r="S32" i="43" s="1"/>
  <c r="I16" i="43" s="1"/>
  <c r="F62" i="63" s="1"/>
  <c r="F16" i="43"/>
  <c r="E62" i="63" s="1"/>
  <c r="F16" i="42"/>
  <c r="E61" i="63" s="1"/>
  <c r="F16" i="41"/>
  <c r="E60" i="63" s="1"/>
  <c r="K11" i="40"/>
  <c r="S30" i="40"/>
  <c r="S32" i="40" s="1"/>
  <c r="I16" i="40" s="1"/>
  <c r="F59" i="63" s="1"/>
  <c r="F16" i="39"/>
  <c r="E58" i="63" s="1"/>
  <c r="F16" i="38"/>
  <c r="E57" i="63" s="1"/>
  <c r="I16" i="37"/>
  <c r="F56" i="63" s="1"/>
  <c r="K11" i="36"/>
  <c r="U32" i="35"/>
  <c r="K11" i="35" s="1"/>
  <c r="S30" i="35"/>
  <c r="S32" i="35" s="1"/>
  <c r="I16" i="35" s="1"/>
  <c r="F54" i="63" s="1"/>
  <c r="U32" i="34"/>
  <c r="K11" i="34" s="1"/>
  <c r="F16" i="33"/>
  <c r="E52" i="63" s="1"/>
  <c r="K11" i="32"/>
  <c r="S30" i="32"/>
  <c r="S32" i="32" s="1"/>
  <c r="I16" i="32" s="1"/>
  <c r="F51" i="63" s="1"/>
  <c r="F16" i="32"/>
  <c r="E51" i="63" s="1"/>
  <c r="U30" i="5"/>
  <c r="U30" i="50"/>
  <c r="E11" i="50" s="1"/>
  <c r="S30" i="31"/>
  <c r="S32" i="31" s="1"/>
  <c r="I16" i="31" s="1"/>
  <c r="F50" i="63" s="1"/>
  <c r="F16" i="31"/>
  <c r="E50" i="63" s="1"/>
  <c r="K11" i="30"/>
  <c r="F16" i="30"/>
  <c r="E49" i="63" s="1"/>
  <c r="K11" i="29"/>
  <c r="S30" i="29"/>
  <c r="S32" i="29" s="1"/>
  <c r="I16" i="29" s="1"/>
  <c r="F48" i="63" s="1"/>
  <c r="F16" i="29"/>
  <c r="E48" i="63" s="1"/>
  <c r="K11" i="28"/>
  <c r="S30" i="28"/>
  <c r="S32" i="28" s="1"/>
  <c r="I16" i="28" s="1"/>
  <c r="F47" i="63" s="1"/>
  <c r="F16" i="27"/>
  <c r="E46" i="63" s="1"/>
  <c r="S30" i="26"/>
  <c r="S32" i="26" s="1"/>
  <c r="I16" i="26" s="1"/>
  <c r="F45" i="63" s="1"/>
  <c r="F16" i="26"/>
  <c r="E45" i="63" s="1"/>
  <c r="K11" i="25"/>
  <c r="F16" i="25"/>
  <c r="E44" i="63" s="1"/>
  <c r="S30" i="24"/>
  <c r="S32" i="24" s="1"/>
  <c r="I16" i="24" s="1"/>
  <c r="F43" i="63" s="1"/>
  <c r="K11" i="23"/>
  <c r="F16" i="23"/>
  <c r="E42" i="63" s="1"/>
  <c r="U32" i="22"/>
  <c r="K11" i="22" s="1"/>
  <c r="S30" i="22"/>
  <c r="S32" i="22" s="1"/>
  <c r="I16" i="22" s="1"/>
  <c r="F41" i="63" s="1"/>
  <c r="F16" i="22"/>
  <c r="E41" i="63" s="1"/>
  <c r="K11" i="21"/>
  <c r="S30" i="21"/>
  <c r="S32" i="21" s="1"/>
  <c r="I16" i="21" s="1"/>
  <c r="F40" i="63" s="1"/>
  <c r="F16" i="21"/>
  <c r="E40" i="63" s="1"/>
  <c r="F16" i="20"/>
  <c r="E39" i="63" s="1"/>
  <c r="K11" i="19"/>
  <c r="S30" i="19"/>
  <c r="S32" i="19" s="1"/>
  <c r="I16" i="19" s="1"/>
  <c r="F38" i="63" s="1"/>
  <c r="F16" i="19"/>
  <c r="E38" i="63" s="1"/>
  <c r="U32" i="18"/>
  <c r="K11" i="18" s="1"/>
  <c r="S30" i="18"/>
  <c r="S32" i="18" s="1"/>
  <c r="I16" i="18" s="1"/>
  <c r="F37" i="63" s="1"/>
  <c r="U30" i="18"/>
  <c r="E11" i="18" s="1"/>
  <c r="F16" i="18"/>
  <c r="E37" i="63" s="1"/>
  <c r="U32" i="17"/>
  <c r="K11" i="17" s="1"/>
  <c r="S30" i="17"/>
  <c r="S32" i="17" s="1"/>
  <c r="I16" i="17" s="1"/>
  <c r="F36" i="63" s="1"/>
  <c r="G30" i="16"/>
  <c r="G32" i="16" s="1"/>
  <c r="F16" i="16" s="1"/>
  <c r="E35" i="63" s="1"/>
  <c r="K11" i="15"/>
  <c r="S30" i="15"/>
  <c r="S32" i="15" s="1"/>
  <c r="I16" i="15" s="1"/>
  <c r="F34" i="63" s="1"/>
  <c r="F16" i="15"/>
  <c r="E34" i="63" s="1"/>
  <c r="S30" i="14"/>
  <c r="S32" i="14" s="1"/>
  <c r="I16" i="14" s="1"/>
  <c r="F33" i="63" s="1"/>
  <c r="F16" i="14"/>
  <c r="E33" i="63" s="1"/>
  <c r="K11" i="13"/>
  <c r="O16" i="63"/>
  <c r="L16" i="63"/>
  <c r="S30" i="13"/>
  <c r="S32" i="13" s="1"/>
  <c r="I16" i="13" s="1"/>
  <c r="F32" i="63" s="1"/>
  <c r="F16" i="13"/>
  <c r="E32" i="63" s="1"/>
  <c r="K11" i="12"/>
  <c r="C16" i="63"/>
  <c r="F16" i="12"/>
  <c r="E31" i="63" s="1"/>
  <c r="F16" i="11"/>
  <c r="E30" i="63" s="1"/>
  <c r="S30" i="11"/>
  <c r="S32" i="11" s="1"/>
  <c r="I16" i="11" s="1"/>
  <c r="F30" i="63" s="1"/>
  <c r="K11" i="10"/>
  <c r="K11" i="9"/>
  <c r="U32" i="3"/>
  <c r="K11" i="3" s="1"/>
  <c r="U30" i="10"/>
  <c r="E11" i="10" s="1"/>
  <c r="U32" i="26"/>
  <c r="K11" i="26" s="1"/>
  <c r="K11" i="37"/>
  <c r="K11" i="39"/>
  <c r="K11" i="41"/>
  <c r="K11" i="46"/>
  <c r="U32" i="20"/>
  <c r="K11" i="20" s="1"/>
  <c r="U32" i="31"/>
  <c r="K11" i="31" s="1"/>
  <c r="U32" i="33"/>
  <c r="K11" i="33" s="1"/>
  <c r="K11" i="45"/>
  <c r="U30" i="49"/>
  <c r="E11" i="49" s="1"/>
  <c r="U30" i="51"/>
  <c r="E11" i="51" s="1"/>
  <c r="U32" i="54"/>
  <c r="K11" i="54" s="1"/>
  <c r="U30" i="60"/>
  <c r="E11" i="60" s="1"/>
  <c r="U32" i="61"/>
  <c r="K11" i="61" s="1"/>
  <c r="K11" i="8"/>
  <c r="F16" i="8"/>
  <c r="E27" i="63" s="1"/>
  <c r="K11" i="7"/>
  <c r="U32" i="6"/>
  <c r="K11" i="6" s="1"/>
  <c r="S30" i="6"/>
  <c r="S32" i="6" s="1"/>
  <c r="I16" i="6" s="1"/>
  <c r="F25" i="63" s="1"/>
  <c r="F16" i="6"/>
  <c r="E25" i="63" s="1"/>
  <c r="E11" i="5"/>
  <c r="U32" i="5"/>
  <c r="K11" i="5" s="1"/>
  <c r="S30" i="5"/>
  <c r="S32" i="5" s="1"/>
  <c r="I16" i="5" s="1"/>
  <c r="F24" i="63" s="1"/>
  <c r="F16" i="5"/>
  <c r="E24" i="63" s="1"/>
  <c r="S30" i="4"/>
  <c r="S32" i="4" s="1"/>
  <c r="I16" i="4" s="1"/>
  <c r="F23" i="63" s="1"/>
  <c r="U32" i="4"/>
  <c r="K11" i="4" s="1"/>
  <c r="S30" i="3"/>
  <c r="S32" i="3" s="1"/>
  <c r="I16" i="3" s="1"/>
  <c r="F22" i="63" s="1"/>
  <c r="F16" i="3"/>
  <c r="E22" i="63" s="1"/>
  <c r="L11" i="2"/>
  <c r="U30" i="62"/>
  <c r="E11" i="62" s="1"/>
  <c r="U30" i="61"/>
  <c r="E11" i="61" s="1"/>
  <c r="U30" i="59"/>
  <c r="E11" i="59" s="1"/>
  <c r="U30" i="58"/>
  <c r="E11" i="58" s="1"/>
  <c r="E11" i="57"/>
  <c r="U30" i="56"/>
  <c r="E11" i="56" s="1"/>
  <c r="E11" i="55"/>
  <c r="U30" i="54"/>
  <c r="E11" i="54" s="1"/>
  <c r="U30" i="53"/>
  <c r="E11" i="53" s="1"/>
  <c r="U30" i="52"/>
  <c r="E11" i="52" s="1"/>
  <c r="U30" i="48"/>
  <c r="E11" i="48" s="1"/>
  <c r="E11" i="47"/>
  <c r="E11" i="46"/>
  <c r="E11" i="45"/>
  <c r="U30" i="44"/>
  <c r="E11" i="44" s="1"/>
  <c r="U30" i="43"/>
  <c r="E11" i="43" s="1"/>
  <c r="U30" i="42"/>
  <c r="E11" i="42" s="1"/>
  <c r="U30" i="41"/>
  <c r="E11" i="41" s="1"/>
  <c r="U30" i="40"/>
  <c r="E11" i="40" s="1"/>
  <c r="U30" i="39"/>
  <c r="E11" i="39" s="1"/>
  <c r="U30" i="38"/>
  <c r="E11" i="38" s="1"/>
  <c r="E11" i="37"/>
  <c r="U30" i="36"/>
  <c r="E11" i="36" s="1"/>
  <c r="U30" i="35"/>
  <c r="E11" i="35" s="1"/>
  <c r="U30" i="34"/>
  <c r="E11" i="34" s="1"/>
  <c r="U30" i="33"/>
  <c r="E11" i="33" s="1"/>
  <c r="U30" i="32"/>
  <c r="E11" i="32" s="1"/>
  <c r="U30" i="31"/>
  <c r="E11" i="31" s="1"/>
  <c r="U30" i="30"/>
  <c r="E11" i="30" s="1"/>
  <c r="U30" i="29"/>
  <c r="E11" i="29" s="1"/>
  <c r="U30" i="28"/>
  <c r="E11" i="28" s="1"/>
  <c r="U30" i="27"/>
  <c r="E11" i="27" s="1"/>
  <c r="U30" i="26"/>
  <c r="E11" i="26" s="1"/>
  <c r="U30" i="25"/>
  <c r="E11" i="25" s="1"/>
  <c r="U30" i="24"/>
  <c r="E11" i="24" s="1"/>
  <c r="U30" i="23"/>
  <c r="E11" i="23" s="1"/>
  <c r="U30" i="22"/>
  <c r="E11" i="22" s="1"/>
  <c r="U30" i="21"/>
  <c r="E11" i="21" s="1"/>
  <c r="S30" i="20"/>
  <c r="S32" i="20" s="1"/>
  <c r="I16" i="20" s="1"/>
  <c r="F39" i="63" s="1"/>
  <c r="U30" i="19"/>
  <c r="E11" i="19" s="1"/>
  <c r="U30" i="17"/>
  <c r="E11" i="17" s="1"/>
  <c r="U30" i="16"/>
  <c r="E11" i="16" s="1"/>
  <c r="U30" i="15"/>
  <c r="E11" i="15" s="1"/>
  <c r="E11" i="14"/>
  <c r="U30" i="13"/>
  <c r="E11" i="13" s="1"/>
  <c r="U30" i="12"/>
  <c r="E11" i="12" s="1"/>
  <c r="U30" i="11"/>
  <c r="E11" i="11" s="1"/>
  <c r="U30" i="9"/>
  <c r="E11" i="9" s="1"/>
  <c r="U30" i="8"/>
  <c r="E11" i="8" s="1"/>
  <c r="U30" i="7"/>
  <c r="E11" i="7" s="1"/>
  <c r="U30" i="6"/>
  <c r="E11" i="6" s="1"/>
  <c r="U30" i="4"/>
  <c r="E11" i="4" s="1"/>
  <c r="U30" i="3"/>
  <c r="E11" i="3" s="1"/>
  <c r="V30" i="2"/>
  <c r="F11" i="2" s="1"/>
  <c r="E11" i="1"/>
  <c r="U32" i="1"/>
  <c r="K11" i="1" s="1"/>
  <c r="F16" i="1"/>
  <c r="E20" i="63" s="1"/>
  <c r="S30" i="1"/>
  <c r="S32" i="1" s="1"/>
  <c r="I16" i="1" s="1"/>
  <c r="F20" i="63" s="1"/>
  <c r="P11" i="51" l="1"/>
  <c r="K13" i="51" s="1"/>
  <c r="C70" i="63" s="1"/>
  <c r="P11" i="49"/>
  <c r="K13" i="49" s="1"/>
  <c r="C68" i="63" s="1"/>
  <c r="P11" i="60"/>
  <c r="K13" i="60" s="1"/>
  <c r="P11" i="50"/>
  <c r="E13" i="50" s="1"/>
  <c r="B69" i="63" s="1"/>
  <c r="P11" i="18"/>
  <c r="K13" i="18" s="1"/>
  <c r="C37" i="63" s="1"/>
  <c r="I16" i="63"/>
  <c r="P11" i="20"/>
  <c r="E13" i="20" s="1"/>
  <c r="B39" i="63" s="1"/>
  <c r="F16" i="63"/>
  <c r="P11" i="10"/>
  <c r="K13" i="10" s="1"/>
  <c r="C29" i="63" s="1"/>
  <c r="K11" i="63"/>
  <c r="E11" i="63"/>
  <c r="P11" i="5"/>
  <c r="E13" i="5" s="1"/>
  <c r="B24" i="63" s="1"/>
  <c r="P11" i="62"/>
  <c r="K13" i="62" s="1"/>
  <c r="P11" i="61"/>
  <c r="K13" i="61" s="1"/>
  <c r="P11" i="59"/>
  <c r="K13" i="59" s="1"/>
  <c r="P11" i="58"/>
  <c r="K13" i="58" s="1"/>
  <c r="P11" i="57"/>
  <c r="K13" i="57" s="1"/>
  <c r="P11" i="56"/>
  <c r="K13" i="56" s="1"/>
  <c r="P11" i="55"/>
  <c r="K13" i="55" s="1"/>
  <c r="C74" i="63" s="1"/>
  <c r="P11" i="54"/>
  <c r="K13" i="54" s="1"/>
  <c r="C73" i="63" s="1"/>
  <c r="P11" i="53"/>
  <c r="K13" i="53" s="1"/>
  <c r="C72" i="63" s="1"/>
  <c r="P11" i="52"/>
  <c r="K13" i="52" s="1"/>
  <c r="C71" i="63" s="1"/>
  <c r="P11" i="48"/>
  <c r="K13" i="48" s="1"/>
  <c r="C67" i="63" s="1"/>
  <c r="P11" i="47"/>
  <c r="K13" i="47" s="1"/>
  <c r="C66" i="63" s="1"/>
  <c r="P11" i="46"/>
  <c r="K13" i="46" s="1"/>
  <c r="C65" i="63" s="1"/>
  <c r="P11" i="45"/>
  <c r="K13" i="45" s="1"/>
  <c r="C64" i="63" s="1"/>
  <c r="P11" i="44"/>
  <c r="K13" i="44" s="1"/>
  <c r="C63" i="63" s="1"/>
  <c r="P11" i="43"/>
  <c r="K13" i="43" s="1"/>
  <c r="C62" i="63" s="1"/>
  <c r="P11" i="42"/>
  <c r="K13" i="42" s="1"/>
  <c r="C61" i="63" s="1"/>
  <c r="P11" i="41"/>
  <c r="K13" i="41" s="1"/>
  <c r="C60" i="63" s="1"/>
  <c r="P11" i="40"/>
  <c r="K13" i="40" s="1"/>
  <c r="C59" i="63" s="1"/>
  <c r="P11" i="39"/>
  <c r="K13" i="39" s="1"/>
  <c r="C58" i="63" s="1"/>
  <c r="P11" i="38"/>
  <c r="K13" i="38" s="1"/>
  <c r="C57" i="63" s="1"/>
  <c r="P11" i="37"/>
  <c r="K13" i="37" s="1"/>
  <c r="C56" i="63" s="1"/>
  <c r="P11" i="36"/>
  <c r="K13" i="36" s="1"/>
  <c r="C55" i="63" s="1"/>
  <c r="P11" i="35"/>
  <c r="K13" i="35" s="1"/>
  <c r="C54" i="63" s="1"/>
  <c r="P11" i="34"/>
  <c r="K13" i="34" s="1"/>
  <c r="C53" i="63" s="1"/>
  <c r="P11" i="33"/>
  <c r="K13" i="33" s="1"/>
  <c r="C52" i="63" s="1"/>
  <c r="P11" i="32"/>
  <c r="K13" i="32" s="1"/>
  <c r="C51" i="63" s="1"/>
  <c r="P11" i="31"/>
  <c r="K13" i="31" s="1"/>
  <c r="C50" i="63" s="1"/>
  <c r="P11" i="30"/>
  <c r="K13" i="30" s="1"/>
  <c r="C49" i="63" s="1"/>
  <c r="P11" i="29"/>
  <c r="K13" i="29" s="1"/>
  <c r="C48" i="63" s="1"/>
  <c r="P11" i="28"/>
  <c r="K13" i="28" s="1"/>
  <c r="C47" i="63" s="1"/>
  <c r="P11" i="27"/>
  <c r="K13" i="27" s="1"/>
  <c r="C46" i="63" s="1"/>
  <c r="P11" i="26"/>
  <c r="K13" i="26" s="1"/>
  <c r="C45" i="63" s="1"/>
  <c r="P11" i="25"/>
  <c r="K13" i="25" s="1"/>
  <c r="C44" i="63" s="1"/>
  <c r="P11" i="24"/>
  <c r="K13" i="24" s="1"/>
  <c r="C43" i="63" s="1"/>
  <c r="P11" i="23"/>
  <c r="K13" i="23" s="1"/>
  <c r="C42" i="63" s="1"/>
  <c r="P11" i="22"/>
  <c r="K13" i="22" s="1"/>
  <c r="C41" i="63" s="1"/>
  <c r="P11" i="21"/>
  <c r="K13" i="21" s="1"/>
  <c r="C40" i="63" s="1"/>
  <c r="P11" i="19"/>
  <c r="K13" i="19" s="1"/>
  <c r="C38" i="63" s="1"/>
  <c r="P11" i="17"/>
  <c r="K13" i="17" s="1"/>
  <c r="C36" i="63" s="1"/>
  <c r="P11" i="16"/>
  <c r="K13" i="16" s="1"/>
  <c r="C35" i="63" s="1"/>
  <c r="P11" i="15"/>
  <c r="K13" i="15" s="1"/>
  <c r="C34" i="63" s="1"/>
  <c r="P11" i="14"/>
  <c r="K13" i="14" s="1"/>
  <c r="C33" i="63" s="1"/>
  <c r="P11" i="13"/>
  <c r="K13" i="13" s="1"/>
  <c r="C32" i="63" s="1"/>
  <c r="P11" i="12"/>
  <c r="K13" i="12" s="1"/>
  <c r="C31" i="63" s="1"/>
  <c r="P11" i="11"/>
  <c r="K13" i="11" s="1"/>
  <c r="C30" i="63" s="1"/>
  <c r="P11" i="9"/>
  <c r="K13" i="9" s="1"/>
  <c r="C28" i="63" s="1"/>
  <c r="P11" i="8"/>
  <c r="K13" i="8" s="1"/>
  <c r="C27" i="63" s="1"/>
  <c r="P11" i="7"/>
  <c r="K13" i="7" s="1"/>
  <c r="C26" i="63" s="1"/>
  <c r="P11" i="6"/>
  <c r="K13" i="6" s="1"/>
  <c r="C25" i="63" s="1"/>
  <c r="P11" i="4"/>
  <c r="K13" i="4" s="1"/>
  <c r="C23" i="63" s="1"/>
  <c r="P11" i="3"/>
  <c r="K13" i="3" s="1"/>
  <c r="C22" i="63" s="1"/>
  <c r="Q11" i="2"/>
  <c r="L13" i="2" s="1"/>
  <c r="C21" i="63" s="1"/>
  <c r="P11" i="1"/>
  <c r="K13" i="1" s="1"/>
  <c r="C20" i="63" s="1"/>
  <c r="E13" i="51" l="1"/>
  <c r="B70" i="63" s="1"/>
  <c r="E13" i="49"/>
  <c r="B68" i="63" s="1"/>
  <c r="K13" i="5"/>
  <c r="C24" i="63" s="1"/>
  <c r="E13" i="18"/>
  <c r="B37" i="63" s="1"/>
  <c r="E13" i="60"/>
  <c r="K13" i="50"/>
  <c r="C69" i="63" s="1"/>
  <c r="E13" i="38"/>
  <c r="B57" i="63" s="1"/>
  <c r="E13" i="43"/>
  <c r="B62" i="63" s="1"/>
  <c r="E13" i="55"/>
  <c r="B74" i="63" s="1"/>
  <c r="E13" i="58"/>
  <c r="E13" i="23"/>
  <c r="B42" i="63" s="1"/>
  <c r="K13" i="20"/>
  <c r="C39" i="63" s="1"/>
  <c r="E13" i="19"/>
  <c r="B38" i="63" s="1"/>
  <c r="E13" i="15"/>
  <c r="B34" i="63" s="1"/>
  <c r="E13" i="10"/>
  <c r="B29" i="63" s="1"/>
  <c r="P11" i="63"/>
  <c r="K13" i="63" s="1"/>
  <c r="E13" i="44"/>
  <c r="B63" i="63" s="1"/>
  <c r="E13" i="48"/>
  <c r="B67" i="63" s="1"/>
  <c r="E13" i="62"/>
  <c r="E13" i="42"/>
  <c r="B61" i="63" s="1"/>
  <c r="E13" i="8"/>
  <c r="B27" i="63" s="1"/>
  <c r="E13" i="7"/>
  <c r="B26" i="63" s="1"/>
  <c r="E13" i="3"/>
  <c r="B22" i="63" s="1"/>
  <c r="E13" i="61"/>
  <c r="E13" i="59"/>
  <c r="E13" i="57"/>
  <c r="E13" i="56"/>
  <c r="E13" i="54"/>
  <c r="B73" i="63" s="1"/>
  <c r="E13" i="53"/>
  <c r="B72" i="63" s="1"/>
  <c r="E13" i="52"/>
  <c r="B71" i="63" s="1"/>
  <c r="E13" i="47"/>
  <c r="B66" i="63" s="1"/>
  <c r="E13" i="46"/>
  <c r="B65" i="63" s="1"/>
  <c r="E13" i="45"/>
  <c r="B64" i="63" s="1"/>
  <c r="E13" i="41"/>
  <c r="B60" i="63" s="1"/>
  <c r="E13" i="40"/>
  <c r="B59" i="63" s="1"/>
  <c r="E13" i="39"/>
  <c r="B58" i="63" s="1"/>
  <c r="E13" i="37"/>
  <c r="B56" i="63" s="1"/>
  <c r="E13" i="36"/>
  <c r="B55" i="63" s="1"/>
  <c r="E13" i="35"/>
  <c r="B54" i="63" s="1"/>
  <c r="E13" i="34"/>
  <c r="B53" i="63" s="1"/>
  <c r="E13" i="33"/>
  <c r="B52" i="63" s="1"/>
  <c r="E13" i="32"/>
  <c r="B51" i="63" s="1"/>
  <c r="E13" i="31"/>
  <c r="B50" i="63" s="1"/>
  <c r="E13" i="30"/>
  <c r="B49" i="63" s="1"/>
  <c r="E13" i="29"/>
  <c r="B48" i="63" s="1"/>
  <c r="E13" i="28"/>
  <c r="B47" i="63" s="1"/>
  <c r="E13" i="27"/>
  <c r="B46" i="63" s="1"/>
  <c r="E13" i="26"/>
  <c r="B45" i="63" s="1"/>
  <c r="E13" i="25"/>
  <c r="B44" i="63" s="1"/>
  <c r="E13" i="24"/>
  <c r="B43" i="63" s="1"/>
  <c r="E13" i="22"/>
  <c r="B41" i="63" s="1"/>
  <c r="E13" i="21"/>
  <c r="B40" i="63" s="1"/>
  <c r="E13" i="17"/>
  <c r="B36" i="63" s="1"/>
  <c r="E13" i="16"/>
  <c r="B35" i="63" s="1"/>
  <c r="E13" i="14"/>
  <c r="B33" i="63" s="1"/>
  <c r="E13" i="13"/>
  <c r="B32" i="63" s="1"/>
  <c r="E13" i="12"/>
  <c r="B31" i="63" s="1"/>
  <c r="E13" i="11"/>
  <c r="B30" i="63" s="1"/>
  <c r="E13" i="9"/>
  <c r="B28" i="63" s="1"/>
  <c r="E13" i="6"/>
  <c r="B25" i="63" s="1"/>
  <c r="E13" i="4"/>
  <c r="B23" i="63" s="1"/>
  <c r="F13" i="2"/>
  <c r="B21" i="63" s="1"/>
  <c r="E13" i="1"/>
  <c r="B20" i="63" s="1"/>
  <c r="E13" i="63" l="1"/>
</calcChain>
</file>

<file path=xl/comments1.xml><?xml version="1.0" encoding="utf-8"?>
<comments xmlns="http://schemas.openxmlformats.org/spreadsheetml/2006/main">
  <authors>
    <author>benedito</author>
  </authors>
  <commentList>
    <comment ref="B19" authorId="0">
      <text>
        <r>
          <rPr>
            <sz val="8"/>
            <color indexed="81"/>
            <rFont val="Tahoma"/>
            <family val="2"/>
          </rPr>
          <t xml:space="preserve">PONTUAÇÃO NO PERFIL PROFISSIONAL
</t>
        </r>
      </text>
    </comment>
    <comment ref="C19" authorId="0">
      <text>
        <r>
          <rPr>
            <sz val="8"/>
            <color indexed="81"/>
            <rFont val="Tahoma"/>
            <family val="2"/>
          </rPr>
          <t xml:space="preserve">PONTUAÇÃO NO PERFIL ACADÊMICO
</t>
        </r>
      </text>
    </comment>
    <comment ref="D19" authorId="0">
      <text>
        <r>
          <rPr>
            <sz val="8"/>
            <color indexed="81"/>
            <rFont val="Tahoma"/>
            <family val="2"/>
          </rPr>
          <t xml:space="preserve">ANOS DE ESTUDO FORMATIVO
</t>
        </r>
      </text>
    </comment>
    <comment ref="E19" authorId="0">
      <text>
        <r>
          <rPr>
            <sz val="8"/>
            <color indexed="81"/>
            <rFont val="Tahoma"/>
            <family val="2"/>
          </rPr>
          <t xml:space="preserve">PONTUAÇÃO -
 FORMAÇÃO CADÊMICA
</t>
        </r>
      </text>
    </comment>
    <comment ref="F19" authorId="0">
      <text>
        <r>
          <rPr>
            <sz val="8"/>
            <color indexed="81"/>
            <rFont val="Tahoma"/>
            <family val="2"/>
          </rPr>
          <t xml:space="preserve">PONTUAÇÃO - FORMAÇÃO COMPLEMENTAR
</t>
        </r>
      </text>
    </comment>
    <comment ref="G19" authorId="0">
      <text>
        <r>
          <rPr>
            <sz val="8"/>
            <color indexed="81"/>
            <rFont val="Tahoma"/>
            <family val="2"/>
          </rPr>
          <t xml:space="preserve">PONTUAÇÃO - EXPERIÊNCIA NA ATIVIDADE FIM
</t>
        </r>
      </text>
    </comment>
    <comment ref="H19" authorId="0">
      <text>
        <r>
          <rPr>
            <sz val="8"/>
            <color indexed="81"/>
            <rFont val="Tahoma"/>
            <family val="2"/>
          </rPr>
          <t xml:space="preserve">PONTUAÇÃO - EXPERIÊNCIA NA ATIVIDADE ACADÊMICA
</t>
        </r>
      </text>
    </comment>
    <comment ref="J19" authorId="0">
      <text>
        <r>
          <rPr>
            <sz val="8"/>
            <color indexed="81"/>
            <rFont val="Tahoma"/>
            <family val="2"/>
          </rPr>
          <t xml:space="preserve">CÓDIGO DA TITULAÇÃO
</t>
        </r>
      </text>
    </comment>
    <comment ref="K19" authorId="0">
      <text>
        <r>
          <rPr>
            <sz val="8"/>
            <color indexed="81"/>
            <rFont val="Tahoma"/>
            <family val="2"/>
          </rPr>
          <t xml:space="preserve">POSSUI HABILITAÇÃO PARA DOCENCIA 
</t>
        </r>
      </text>
    </comment>
    <comment ref="L19" authorId="0">
      <text>
        <r>
          <rPr>
            <sz val="8"/>
            <color indexed="81"/>
            <rFont val="Tahoma"/>
            <family val="2"/>
          </rPr>
          <t xml:space="preserve">RECEBEU FORMAÇÃO PARA DOCÊNCIA </t>
        </r>
      </text>
    </comment>
    <comment ref="O19" authorId="0">
      <text>
        <r>
          <rPr>
            <sz val="8"/>
            <color indexed="81"/>
            <rFont val="Tahoma"/>
            <family val="2"/>
          </rPr>
          <t xml:space="preserve">CÓDIGO DO PERFIL PREVALENTE
</t>
        </r>
      </text>
    </comment>
  </commentList>
</comments>
</file>

<file path=xl/comments2.xml><?xml version="1.0" encoding="utf-8"?>
<comments xmlns="http://schemas.openxmlformats.org/spreadsheetml/2006/main">
  <authors>
    <author>****</author>
  </authors>
  <commentList>
    <comment ref="C5" authorId="0">
      <text>
        <r>
          <rPr>
            <sz val="8"/>
            <color indexed="81"/>
            <rFont val="Tahoma"/>
            <family val="2"/>
          </rPr>
          <t xml:space="preserve">Identificação codificada da Instituição a qual este docente pertence.
</t>
        </r>
      </text>
    </comment>
    <comment ref="G5" authorId="0">
      <text>
        <r>
          <rPr>
            <sz val="8"/>
            <color indexed="81"/>
            <rFont val="Tahoma"/>
            <family val="2"/>
          </rPr>
          <t xml:space="preserve">Indentificação codificada para identificar o colegiado ao qual o docente pertence o docente. S A (Sociais Aplicadas)
</t>
        </r>
      </text>
    </comment>
    <comment ref="K5" authorId="0">
      <text>
        <r>
          <rPr>
            <sz val="8"/>
            <color indexed="81"/>
            <rFont val="Tahoma"/>
            <family val="2"/>
          </rPr>
          <t xml:space="preserve">Identificação codificada do docente. Indica que este será o professor 1 do coegiado de Ciências Sociais da Instituição A.
</t>
        </r>
      </text>
    </commen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comments3.xml><?xml version="1.0" encoding="utf-8"?>
<comments xmlns="http://schemas.openxmlformats.org/spreadsheetml/2006/main">
  <authors>
    <author>****</author>
  </authors>
  <commentLis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</commentList>
</comments>
</file>

<file path=xl/sharedStrings.xml><?xml version="1.0" encoding="utf-8"?>
<sst xmlns="http://schemas.openxmlformats.org/spreadsheetml/2006/main" count="14290" uniqueCount="338">
  <si>
    <t>UNIVERSIDADE DE ÉVORA</t>
  </si>
  <si>
    <t>MESTRADO EM CIÊNCIAS DA EDUCAÇÃO</t>
  </si>
  <si>
    <t>INSTRUMENTO DE AVALIAÇÃO CURRICULAR (IAC)</t>
  </si>
  <si>
    <t>INSTITUIÇÃO</t>
  </si>
  <si>
    <t xml:space="preserve"> </t>
  </si>
  <si>
    <t>COLEGIADO</t>
  </si>
  <si>
    <t>DOCENTE</t>
  </si>
  <si>
    <t>TITULAÇÃO</t>
  </si>
  <si>
    <t>1-Graduado     2-Especialista      3-Mestre     4-Doutor      5-Livre Docente/Pós-Doutor</t>
  </si>
  <si>
    <t>TOTAL DE PONTOS OBTIDOS</t>
  </si>
  <si>
    <t>ÍNDICE OBTIDO - PERFIL PROFISSIONAL</t>
  </si>
  <si>
    <t>ÍNDICE OBTIDO - PERFIL ACADEMICO</t>
  </si>
  <si>
    <t>%</t>
  </si>
  <si>
    <t>ANOS DE ESTUDO FORMATIVO</t>
  </si>
  <si>
    <t>PONTUAÇÃO NA FORMAÇÃO ACADEMICA</t>
  </si>
  <si>
    <t>PONTUAÇÃO NA FORMAÇÃO COMPLEMENTAR</t>
  </si>
  <si>
    <t>FORMAÇÃO/ACADEMICA</t>
  </si>
  <si>
    <t>FORMAÇÃO PROFISSIONAL COMPLEMENTAR</t>
  </si>
  <si>
    <t>FREQ</t>
  </si>
  <si>
    <t>PESO</t>
  </si>
  <si>
    <t>SCORE</t>
  </si>
  <si>
    <t>DOUTORADO</t>
  </si>
  <si>
    <t>PROGRAMA QUALIFICAÇÃO &gt; 1 ANO</t>
  </si>
  <si>
    <t>MESTRADO</t>
  </si>
  <si>
    <t>PROGRAMA QUALIFICAÇÃO &gt; 6 MESES</t>
  </si>
  <si>
    <t>ESPECIALIZAÇÃO LATO SENSU</t>
  </si>
  <si>
    <t>ESPECIALIZAÇÃO STRICTO SENSU</t>
  </si>
  <si>
    <t>CURSO DE EXTENSÃO &gt; 100h</t>
  </si>
  <si>
    <t>BACHARELADO</t>
  </si>
  <si>
    <t>CURSO DE EXTENSÃO &gt; 50h</t>
  </si>
  <si>
    <t>LICENCIATURA</t>
  </si>
  <si>
    <t>CURSO DE EXTENSÃO &lt; 50h</t>
  </si>
  <si>
    <t>GRAD TECNOLÓGICA</t>
  </si>
  <si>
    <t>MESES DE ESTAGIO NA PROFISSÃO</t>
  </si>
  <si>
    <t>SEQUENCIAL</t>
  </si>
  <si>
    <t>MESES DE MONITORIA ACADEMICA</t>
  </si>
  <si>
    <t>SOMATÓRIO FORMAÇÃO ACADEMICA</t>
  </si>
  <si>
    <t>SOMATÓRIO FORMAÇÃO COMPLEMENTAR</t>
  </si>
  <si>
    <t>PR</t>
  </si>
  <si>
    <t>INDICATIVO DA FORMAÇÃO ACADEMICA</t>
  </si>
  <si>
    <t>INDICATIVO DA FORMAÇÃO COMPLEMENTAR</t>
  </si>
  <si>
    <t>AC</t>
  </si>
  <si>
    <t>ANOS DE ATIVIDADE PROFISSIONAL</t>
  </si>
  <si>
    <t>ANOS NO DOUTORADO</t>
  </si>
  <si>
    <t>ANOS NA ATIVIDADE PROF. FIM</t>
  </si>
  <si>
    <t>ANOS NO MESTRADO</t>
  </si>
  <si>
    <t>ANOS NA DOCENCIA</t>
  </si>
  <si>
    <t>ANOS NA PÓS-GRADUAÇÃO</t>
  </si>
  <si>
    <t>ANOS-FUNÇÕES DE DIREÇÃO</t>
  </si>
  <si>
    <t>ANOS NA GRADUAÇÃO</t>
  </si>
  <si>
    <t>ANOS-FUNÇÕES DE DIREÇÃO ACADEMICA</t>
  </si>
  <si>
    <t>ANOS NO NIVEL MÉDIO</t>
  </si>
  <si>
    <t>ANOS-FUNÇÕES GESTÃO</t>
  </si>
  <si>
    <t>ANOS NO ENSINO FUNDAMENTAL</t>
  </si>
  <si>
    <t>ANOS-FUNÇÕES GESTÃO ACADEMICA</t>
  </si>
  <si>
    <t>TOTAL DE ANOS DE ESTUDO</t>
  </si>
  <si>
    <t>ANOS DE EXPERIÊNCIA ACUMULADOS</t>
  </si>
  <si>
    <t>TEMPO NA ÁREA ACADEMICA</t>
  </si>
  <si>
    <t>TEMPO NA PROFISSÃO ORIGINAL</t>
  </si>
  <si>
    <t>DOCENCIA EM CURSOS DE PÓS-GRADUAÇÃO</t>
  </si>
  <si>
    <t>FUNÇÃO DE ALTA DIREÇÃO</t>
  </si>
  <si>
    <t>DOCENCIA EM CURSOS DE GRADUAÇÃO</t>
  </si>
  <si>
    <t>FUNÇÃO DE MÉDIA DIREÇÃO</t>
  </si>
  <si>
    <t>DOCENCIA NO ENSINO MÉDIO</t>
  </si>
  <si>
    <t>FUNÇÃO DE BAIXA DIREÇÃO</t>
  </si>
  <si>
    <t>DOCENCIA NO ENSINO FUNDAMENTAL</t>
  </si>
  <si>
    <t>FUNÇÃO DE ALTA GERENCIA</t>
  </si>
  <si>
    <t>DOCENCIA NO ENSINO INFANTIL</t>
  </si>
  <si>
    <t>FUNÇÃO DE MÉDIA GERENCIA</t>
  </si>
  <si>
    <t xml:space="preserve">FACILITADOR </t>
  </si>
  <si>
    <t>FUNÇÃO DE BAIXA GERENCIA</t>
  </si>
  <si>
    <t>REITOR DE IES</t>
  </si>
  <si>
    <t>FUNÇÃO DE COORDENÇÃO</t>
  </si>
  <si>
    <t>VICE-REITOR DE IES</t>
  </si>
  <si>
    <t>FUNÇÃO DE SUPERVISÃO</t>
  </si>
  <si>
    <t>DIRETOR DE CENTRO</t>
  </si>
  <si>
    <t>FUNÇÃO DE AUXILIAR</t>
  </si>
  <si>
    <t>DIRETOR DE DEPARTAMENTO</t>
  </si>
  <si>
    <t>EXERCENDO ATIVIDADE FIM</t>
  </si>
  <si>
    <t>COORDENADOR DE CURSO</t>
  </si>
  <si>
    <t>FUNÇÃO DE DESENVOLVIMENTO</t>
  </si>
  <si>
    <t>COORDENADOR DE UNIDADE</t>
  </si>
  <si>
    <t>FUNÇÃO EM NEGOCIO PROPRIO</t>
  </si>
  <si>
    <t>COORDENADOR DE PROJETO CIENTÍFICO</t>
  </si>
  <si>
    <t>TUTOR DE TRAINEES E COACHING</t>
  </si>
  <si>
    <t>SUPERVISÃO DE ESTÁGIO</t>
  </si>
  <si>
    <t>ORIENTAÇÃO DE TRAINEES</t>
  </si>
  <si>
    <t>PESQUISADOR</t>
  </si>
  <si>
    <t>BOLSISTA</t>
  </si>
  <si>
    <t xml:space="preserve">MONITORIA </t>
  </si>
  <si>
    <t>SERVIÇO VOLUNTARIO</t>
  </si>
  <si>
    <t>ATIVIDADES PRODUZIDAS NA ACADEMIA</t>
  </si>
  <si>
    <t>ATIVIDADES PRODUZIDAS NA PROFISSÃO ORIGINAL</t>
  </si>
  <si>
    <t>LIVRO</t>
  </si>
  <si>
    <t>ORGANIZADOR DE LIVRO</t>
  </si>
  <si>
    <t>ORGANIZAÇÃO DE LIVRO</t>
  </si>
  <si>
    <t>CAPÍTULO DE LÍVRO</t>
  </si>
  <si>
    <t>CAPÍTULO DE LIVRO</t>
  </si>
  <si>
    <t>ARTIGO EM PÉRIODICO INTERNACIONAL</t>
  </si>
  <si>
    <t>ARTIGO EM PERIÓDICO INTERNACIONAL</t>
  </si>
  <si>
    <t>ARTIGO EM PERIÓDICO NACIONAL</t>
  </si>
  <si>
    <t>ARTIGO EM PERIÓDICO REGIONAL</t>
  </si>
  <si>
    <t>ARTIGO EM PERIÓDICO LOCAL</t>
  </si>
  <si>
    <t>TRABALHOS EM CONGRESSOS</t>
  </si>
  <si>
    <t>TUTORAMENTO DE DIRETORES</t>
  </si>
  <si>
    <t>RESUMOS EXPANDIDOS EM CONGRESSOS</t>
  </si>
  <si>
    <t>TRABALHO TECNICO</t>
  </si>
  <si>
    <t>RESUMOS EM CONGRESSOS</t>
  </si>
  <si>
    <t>APRESENTAÇÃO DE TRABALHOS</t>
  </si>
  <si>
    <t>BANCA DE DOUTORADO</t>
  </si>
  <si>
    <t>BANCA DE MESTRADO</t>
  </si>
  <si>
    <t>BANCA DE ESPECIALIZAÇÃO</t>
  </si>
  <si>
    <t>BANCA DE GRADUAÇÃO</t>
  </si>
  <si>
    <t xml:space="preserve">BANCA DE QUALIFICAÇÃO </t>
  </si>
  <si>
    <t>COMISSÃO JULGADORA</t>
  </si>
  <si>
    <t>AVALIAÇÃO DE IES (INEP)</t>
  </si>
  <si>
    <t>COMISSÃO CONCURSOS</t>
  </si>
  <si>
    <t>ORIENTAÇÃO DE DOUTORANDO</t>
  </si>
  <si>
    <t>ORIENTAÇÃO DE MESTRANDO</t>
  </si>
  <si>
    <t>ORIENTAÇÃO DE ESPECIALISTA</t>
  </si>
  <si>
    <t>ORIENTAÇÃO DE GRADUANDO</t>
  </si>
  <si>
    <t>ORIENTAÇÃO DE INICIAÇÃO CIENTÍFICA</t>
  </si>
  <si>
    <t>ORGANIZAÇÃO DE EVENTOS</t>
  </si>
  <si>
    <t>PARTICIPAÇÃO EM EVENTOS ACADEMICOS</t>
  </si>
  <si>
    <t>PARTICIPAÇÃO EVENTO PROFISSIONAL</t>
  </si>
  <si>
    <t>PREMIAÇÕES - ACADEMICAS</t>
  </si>
  <si>
    <t>PREMIAÇÕES - PROFISSIONAIS</t>
  </si>
  <si>
    <t>DIPLOMA DE GRAU HEMÉRITO</t>
  </si>
  <si>
    <t>TÍTULO HONÓRIS CAUSA</t>
  </si>
  <si>
    <t>PREMIO NIVEL INTERNACIONAL</t>
  </si>
  <si>
    <t>PREMIO NIVEL NACIONAL</t>
  </si>
  <si>
    <t>PREMIO NIVEL REGIONAL</t>
  </si>
  <si>
    <t>PREMIO NIVEL LOCAL</t>
  </si>
  <si>
    <t>MEDALHA</t>
  </si>
  <si>
    <t>ORDEM</t>
  </si>
  <si>
    <t>MENÇÃO HONROSA</t>
  </si>
  <si>
    <t>VOTO DE CONGRATULAÇÕES</t>
  </si>
  <si>
    <t>VOTO DE ELOGIO</t>
  </si>
  <si>
    <t>PROGRAMA QUALIFICAÇÃO &lt; 6 MESES</t>
  </si>
  <si>
    <t>CONSULTORIA</t>
  </si>
  <si>
    <t>ANALISTA</t>
  </si>
  <si>
    <t>DOCENTES</t>
  </si>
  <si>
    <t>CONSULTOR</t>
  </si>
  <si>
    <t>PÓS-DOUTORADO</t>
  </si>
  <si>
    <t>ANOS PÓS-DOUTORADO</t>
  </si>
  <si>
    <t>REVISOR DE PERIÓDICOS</t>
  </si>
  <si>
    <t>CORPO EDITORIAL</t>
  </si>
  <si>
    <t>ARTIGO TECNICO PUBLICADO</t>
  </si>
  <si>
    <t>PRESIDENTE DE ONG</t>
  </si>
  <si>
    <t>TRABALHO EM CONGRESSO TÉCNICO</t>
  </si>
  <si>
    <t>REVISOR EDITORIAL</t>
  </si>
  <si>
    <t>TRABALHO EM CONG PROFISSIONAL</t>
  </si>
  <si>
    <t>APRES TRAB TÉCNICO</t>
  </si>
  <si>
    <t>PUBLICAÇÃO EM ANAIS CONG PROF.</t>
  </si>
  <si>
    <t>REVISOR DE PERIÓDICO</t>
  </si>
  <si>
    <t>TRABALHO EM CONGRESSO PROFISS.</t>
  </si>
  <si>
    <t>APRESENTAÇÃO TRAB TÉCNICO</t>
  </si>
  <si>
    <t>TRABALHO CONGRESSO PROFISSIONAL</t>
  </si>
  <si>
    <t>TRABALHO CONGRESSO TÉCNICO</t>
  </si>
  <si>
    <t>CONSULTOR TÉCNICO</t>
  </si>
  <si>
    <t>PÓS-DOUTORES</t>
  </si>
  <si>
    <t>DOUTORES</t>
  </si>
  <si>
    <t>MESTRES</t>
  </si>
  <si>
    <t>ESPECIALISTAS</t>
  </si>
  <si>
    <t>GRADUADOS</t>
  </si>
  <si>
    <t>Títulação</t>
  </si>
  <si>
    <t>Freq</t>
  </si>
  <si>
    <t>TEMPO</t>
  </si>
  <si>
    <t>PONTUAÇÃO EXPERIÊNCIA NA ACADEMIA</t>
  </si>
  <si>
    <t>PONTUAÇÃO EXPERIÊNCIA NA ATIVIDADE FIM</t>
  </si>
  <si>
    <t>AEF</t>
  </si>
  <si>
    <t>FAC</t>
  </si>
  <si>
    <t>FCP</t>
  </si>
  <si>
    <t>EXF</t>
  </si>
  <si>
    <t>EXA</t>
  </si>
  <si>
    <t>HAB DOC</t>
  </si>
  <si>
    <t>Não</t>
  </si>
  <si>
    <t>FAED</t>
  </si>
  <si>
    <t>CODT</t>
  </si>
  <si>
    <t>PPR</t>
  </si>
  <si>
    <t>PAC</t>
  </si>
  <si>
    <t>TÍTULO</t>
  </si>
  <si>
    <t>Sim</t>
  </si>
  <si>
    <t>FORMAIS</t>
  </si>
  <si>
    <t>HABILITAÇÕES PARA DOCENCIA</t>
  </si>
  <si>
    <t>PRECARIAS</t>
  </si>
  <si>
    <t>% HABILITAÇÕES PARA DOCENCIA</t>
  </si>
  <si>
    <t>PRECÁRIAS</t>
  </si>
  <si>
    <t>Acadêmico</t>
  </si>
  <si>
    <t>Semi-Acadêmico</t>
  </si>
  <si>
    <t>Semi-Profissional</t>
  </si>
  <si>
    <t>Profissional</t>
  </si>
  <si>
    <t>A2</t>
  </si>
  <si>
    <t>A1</t>
  </si>
  <si>
    <t>P1</t>
  </si>
  <si>
    <t>Equilibrado</t>
  </si>
  <si>
    <t>P2</t>
  </si>
  <si>
    <t>EQ</t>
  </si>
  <si>
    <t>Perfil Prevalente</t>
  </si>
  <si>
    <t>CPV</t>
  </si>
  <si>
    <t>Agrupam.</t>
  </si>
  <si>
    <t>ACAD</t>
  </si>
  <si>
    <t>PROF</t>
  </si>
  <si>
    <t>Docente</t>
  </si>
  <si>
    <t xml:space="preserve"> MÉDIA DO TOTAL DE PONTOS OBTIDOS</t>
  </si>
  <si>
    <t>ÍNDICE  MÉDIO OBTIDO - PERFIL ACADEMICO</t>
  </si>
  <si>
    <t>ÍNDICE MÉDIO OBTIDO - PERFIL PROFISSIONAL</t>
  </si>
  <si>
    <t>ANOS DE ESTUDO FORMATIVO (MÉDIA COLEGIADO)</t>
  </si>
  <si>
    <t>Vínculo</t>
  </si>
  <si>
    <t>CH</t>
  </si>
  <si>
    <t>Nível</t>
  </si>
  <si>
    <t>C.H.</t>
  </si>
  <si>
    <t>CLT-DE</t>
  </si>
  <si>
    <t>Assistente</t>
  </si>
  <si>
    <t>CLT</t>
  </si>
  <si>
    <t>CLT-H</t>
  </si>
  <si>
    <t>Outro</t>
  </si>
  <si>
    <t>Classificação</t>
  </si>
  <si>
    <t>Titular</t>
  </si>
  <si>
    <t>Adjunto</t>
  </si>
  <si>
    <t>Auxiliar</t>
  </si>
  <si>
    <t>Substiotuto</t>
  </si>
  <si>
    <t>Carga Horária</t>
  </si>
  <si>
    <t>D.E.</t>
  </si>
  <si>
    <t>&gt;40</t>
  </si>
  <si>
    <t>&lt;40</t>
  </si>
  <si>
    <t>&lt;20</t>
  </si>
  <si>
    <t>MEMBRO DE CONSELHO EDITORIAL</t>
  </si>
  <si>
    <t>TRABALHO CONGRESSO PROFISS.</t>
  </si>
  <si>
    <t>APRESENTAÇÃO CONGRESSO PROF.</t>
  </si>
  <si>
    <t>TRABALHO EM CONGRESSO PROF.</t>
  </si>
  <si>
    <t>APRESENTAÇÃO TRAB CONG. PROF.</t>
  </si>
  <si>
    <t>PATENTES</t>
  </si>
  <si>
    <t>REVISORA DE PERIÓDICO</t>
  </si>
  <si>
    <t>RESUMO CONGRESSO PROFISSIONAL</t>
  </si>
  <si>
    <t xml:space="preserve">PROGRAMA DE COMPUTADOR </t>
  </si>
  <si>
    <t>APRESENTAÇÃO EM CONGRESSO PROF.</t>
  </si>
  <si>
    <t>TRABALHO EM CONG. PROFISSIONAL</t>
  </si>
  <si>
    <t>APRESENTAÇÃO CONG PROFISSIONAL</t>
  </si>
  <si>
    <t>PROGRAMA NÃO REGISTRADO</t>
  </si>
  <si>
    <t>TRABALHO EM CONGR. PROFISSIONAL</t>
  </si>
  <si>
    <t>RESUMO EXPANDIDO CONGR PROF.</t>
  </si>
  <si>
    <t>RESUMO CONGR. PROFISSIONAL</t>
  </si>
  <si>
    <t>ANOS NA ESPECIALIZAÇÃO</t>
  </si>
  <si>
    <t>TRABALHO EM CONGR PROFISSIONAL</t>
  </si>
  <si>
    <t>PERFIL PREVALENTE</t>
  </si>
  <si>
    <t>INTERVALOS DO PERFIL</t>
  </si>
  <si>
    <t>A1 / P1</t>
  </si>
  <si>
    <t>A2 / P2</t>
  </si>
  <si>
    <t>EQ - Equilibrado - até 60% (em ambos os Perfis)</t>
  </si>
  <si>
    <t>A1-Semi-Acad./P1-Semi-Prof. - Entre 60% e  80% (no perfil corresp.)</t>
  </si>
  <si>
    <t>A2-Acadêmico/P2-Profissional - Acima de 80% (no perfil corresp.)</t>
  </si>
  <si>
    <t>(A1) SEMI-ACADÊMICO</t>
  </si>
  <si>
    <t>(A2) ACADÊMICO</t>
  </si>
  <si>
    <t>(EQ) EQUILIBRADO</t>
  </si>
  <si>
    <t>(P1) SEMI-PROFISSIONAL</t>
  </si>
  <si>
    <t>(P2) PROFISSIONAL</t>
  </si>
  <si>
    <t>(P1) SEMI-PRTOFISSIONAL</t>
  </si>
  <si>
    <t>A-S A-001</t>
  </si>
  <si>
    <t>A-S A-002</t>
  </si>
  <si>
    <t>A-S A-003</t>
  </si>
  <si>
    <t>A-S A-004</t>
  </si>
  <si>
    <t>A-S A-005</t>
  </si>
  <si>
    <t>A-S A-006</t>
  </si>
  <si>
    <t>A-S A-007</t>
  </si>
  <si>
    <t>A-S A-008</t>
  </si>
  <si>
    <t>A-S A-009</t>
  </si>
  <si>
    <t>A-S A-010</t>
  </si>
  <si>
    <t>A-S A-011</t>
  </si>
  <si>
    <t>A-S A-012</t>
  </si>
  <si>
    <t>A-S A-013</t>
  </si>
  <si>
    <t>A-S A-014</t>
  </si>
  <si>
    <t>A-S A-015</t>
  </si>
  <si>
    <t>A-S A-016</t>
  </si>
  <si>
    <t>A-S A-017</t>
  </si>
  <si>
    <t>A-S A-018</t>
  </si>
  <si>
    <t>A-S A-019</t>
  </si>
  <si>
    <t>A-S A-020</t>
  </si>
  <si>
    <t>A-S A-021</t>
  </si>
  <si>
    <t>A-S A-022</t>
  </si>
  <si>
    <t>A-S A-023</t>
  </si>
  <si>
    <t>A-S A-024</t>
  </si>
  <si>
    <t>A-S A-025</t>
  </si>
  <si>
    <t>A-S A-026</t>
  </si>
  <si>
    <t>A-S A-027</t>
  </si>
  <si>
    <t>A-S A-028</t>
  </si>
  <si>
    <t>A-S A-029</t>
  </si>
  <si>
    <t>A-S A-030</t>
  </si>
  <si>
    <t>A-S A-031</t>
  </si>
  <si>
    <t>A-S A-032</t>
  </si>
  <si>
    <t>A-S A-033</t>
  </si>
  <si>
    <t>A-S A-034</t>
  </si>
  <si>
    <t>A-S A-035</t>
  </si>
  <si>
    <t>A-S A-036</t>
  </si>
  <si>
    <t>A-S A-037</t>
  </si>
  <si>
    <t>A-S A-038</t>
  </si>
  <si>
    <t>A-S A-039</t>
  </si>
  <si>
    <t>A-S A-040</t>
  </si>
  <si>
    <t>A-S A-041</t>
  </si>
  <si>
    <t>A-S A-042</t>
  </si>
  <si>
    <t>A-S A-043</t>
  </si>
  <si>
    <t>A-S A-044</t>
  </si>
  <si>
    <t>A-S A-045</t>
  </si>
  <si>
    <t>A-S A-046</t>
  </si>
  <si>
    <t>A-S A-047</t>
  </si>
  <si>
    <t>A-S A-048</t>
  </si>
  <si>
    <t>A-S A-049</t>
  </si>
  <si>
    <t>A-S A-050</t>
  </si>
  <si>
    <t>A-S A-051</t>
  </si>
  <si>
    <t>A-S A-052</t>
  </si>
  <si>
    <t>A-S A-053</t>
  </si>
  <si>
    <t>A-S A-054</t>
  </si>
  <si>
    <t>A-S A-055</t>
  </si>
  <si>
    <t>CONCENTRAÇÃO DOS DADOS DO CONJUNTO DO COLEGIADO</t>
  </si>
  <si>
    <t>A</t>
  </si>
  <si>
    <t>S A</t>
  </si>
  <si>
    <t>Estatutario</t>
  </si>
  <si>
    <t>DE</t>
  </si>
  <si>
    <t>APRESENTAÇÃO EM CONGR. PROF.</t>
  </si>
  <si>
    <t>(P1) SEMI-ACADÊMICO</t>
  </si>
  <si>
    <t>Substituto</t>
  </si>
  <si>
    <t>REVISOR PERIÓDICOS</t>
  </si>
  <si>
    <t>RESUMO EXTENDIDO EM CONGR. PROF.</t>
  </si>
  <si>
    <t>RESUMO EM CONGR. PROFISSIONAL</t>
  </si>
  <si>
    <t>REVISOR EM PERIÓDICO</t>
  </si>
  <si>
    <t>RESUMO EXPANDIDO EM CONGR. PROF.</t>
  </si>
  <si>
    <t>(EQ) EQUILIBRIO</t>
  </si>
  <si>
    <t>GESTOR DE FOMENTO</t>
  </si>
  <si>
    <t>GESTOR DE REDES SOCIAIS</t>
  </si>
  <si>
    <t>PRODUÇÃO ARTISTISTICA</t>
  </si>
  <si>
    <t>APRESENTAÇÃO EM CONGR. PROF</t>
  </si>
  <si>
    <t>PRODUÇÃO CULTURAL</t>
  </si>
  <si>
    <t>PROJETO DE EXTENSÃO</t>
  </si>
  <si>
    <t>TRABALHO APRES CONGR. PROF.</t>
  </si>
  <si>
    <t xml:space="preserve"> S A</t>
  </si>
  <si>
    <t>PRODUÇÃO ARTISTICA</t>
  </si>
  <si>
    <t>PROJETOS EXTENSÃO</t>
  </si>
  <si>
    <t>ÍNDICE OBTIDO - PERFIL ACADÊMICO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</si>
</sst>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4"/>
      <name val="Arial"/>
      <family val="2"/>
    </font>
    <font>
      <sz val="8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8FB4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14">
    <xf numFmtId="0" fontId="0" fillId="0" borderId="0" xfId="0"/>
    <xf numFmtId="0" fontId="2" fillId="3" borderId="0" xfId="0" applyFont="1" applyFill="1"/>
    <xf numFmtId="0" fontId="0" fillId="3" borderId="0" xfId="0" applyFill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6" borderId="0" xfId="0" applyFill="1" applyBorder="1"/>
    <xf numFmtId="0" fontId="0" fillId="6" borderId="0" xfId="0" applyFill="1" applyBorder="1" applyAlignment="1">
      <alignment horizontal="center"/>
    </xf>
    <xf numFmtId="0" fontId="0" fillId="3" borderId="0" xfId="0" applyFill="1" applyBorder="1"/>
    <xf numFmtId="0" fontId="0" fillId="3" borderId="0" xfId="0" applyFill="1" applyBorder="1" applyAlignment="1">
      <alignment horizontal="right"/>
    </xf>
    <xf numFmtId="2" fontId="4" fillId="3" borderId="0" xfId="0" applyNumberFormat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vertical="center" wrapText="1"/>
    </xf>
    <xf numFmtId="0" fontId="5" fillId="8" borderId="10" xfId="0" applyFont="1" applyFill="1" applyBorder="1" applyAlignment="1">
      <alignment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/>
    </xf>
    <xf numFmtId="0" fontId="5" fillId="7" borderId="18" xfId="0" applyFont="1" applyFill="1" applyBorder="1" applyAlignment="1">
      <alignment vertical="center" wrapText="1"/>
    </xf>
    <xf numFmtId="0" fontId="5" fillId="8" borderId="18" xfId="0" applyFont="1" applyFill="1" applyBorder="1" applyAlignment="1">
      <alignment vertical="center" wrapText="1"/>
    </xf>
    <xf numFmtId="0" fontId="0" fillId="7" borderId="18" xfId="0" applyFill="1" applyBorder="1" applyAlignment="1"/>
    <xf numFmtId="0" fontId="2" fillId="3" borderId="3" xfId="0" applyFont="1" applyFill="1" applyBorder="1"/>
    <xf numFmtId="0" fontId="0" fillId="3" borderId="2" xfId="0" applyFill="1" applyBorder="1"/>
    <xf numFmtId="0" fontId="0" fillId="3" borderId="5" xfId="0" applyFill="1" applyBorder="1"/>
    <xf numFmtId="0" fontId="2" fillId="8" borderId="22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8" borderId="24" xfId="0" applyFont="1" applyFill="1" applyBorder="1" applyAlignment="1">
      <alignment horizontal="center"/>
    </xf>
    <xf numFmtId="0" fontId="2" fillId="3" borderId="5" xfId="0" applyFont="1" applyFill="1" applyBorder="1"/>
    <xf numFmtId="0" fontId="0" fillId="3" borderId="26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0" fillId="3" borderId="6" xfId="0" applyFill="1" applyBorder="1"/>
    <xf numFmtId="0" fontId="0" fillId="3" borderId="7" xfId="0" applyFill="1" applyBorder="1"/>
    <xf numFmtId="0" fontId="0" fillId="3" borderId="3" xfId="0" applyFill="1" applyBorder="1"/>
    <xf numFmtId="0" fontId="2" fillId="3" borderId="1" xfId="0" applyFont="1" applyFill="1" applyBorder="1" applyAlignment="1">
      <alignment horizontal="center"/>
    </xf>
    <xf numFmtId="2" fontId="4" fillId="4" borderId="4" xfId="0" applyNumberFormat="1" applyFont="1" applyFill="1" applyBorder="1" applyAlignment="1">
      <alignment horizontal="center" vertical="center" wrapText="1"/>
    </xf>
    <xf numFmtId="0" fontId="2" fillId="4" borderId="11" xfId="0" applyFont="1" applyFill="1" applyBorder="1"/>
    <xf numFmtId="0" fontId="0" fillId="4" borderId="12" xfId="0" applyFill="1" applyBorder="1"/>
    <xf numFmtId="0" fontId="0" fillId="4" borderId="12" xfId="0" applyFill="1" applyBorder="1" applyAlignment="1">
      <alignment horizontal="center"/>
    </xf>
    <xf numFmtId="0" fontId="2" fillId="4" borderId="15" xfId="0" applyFont="1" applyFill="1" applyBorder="1"/>
    <xf numFmtId="0" fontId="2" fillId="4" borderId="19" xfId="0" applyFont="1" applyFill="1" applyBorder="1"/>
    <xf numFmtId="0" fontId="0" fillId="4" borderId="20" xfId="0" applyFill="1" applyBorder="1"/>
    <xf numFmtId="0" fontId="0" fillId="4" borderId="20" xfId="0" applyFill="1" applyBorder="1" applyAlignment="1">
      <alignment horizontal="center"/>
    </xf>
    <xf numFmtId="2" fontId="4" fillId="6" borderId="4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/>
    <xf numFmtId="0" fontId="0" fillId="6" borderId="12" xfId="0" applyFill="1" applyBorder="1"/>
    <xf numFmtId="0" fontId="0" fillId="6" borderId="12" xfId="0" applyFill="1" applyBorder="1" applyAlignment="1">
      <alignment horizontal="center"/>
    </xf>
    <xf numFmtId="0" fontId="2" fillId="6" borderId="15" xfId="0" applyFont="1" applyFill="1" applyBorder="1"/>
    <xf numFmtId="0" fontId="2" fillId="6" borderId="19" xfId="0" applyFont="1" applyFill="1" applyBorder="1"/>
    <xf numFmtId="0" fontId="0" fillId="6" borderId="20" xfId="0" applyFill="1" applyBorder="1"/>
    <xf numFmtId="0" fontId="0" fillId="6" borderId="20" xfId="0" applyFill="1" applyBorder="1" applyAlignment="1">
      <alignment horizontal="center"/>
    </xf>
    <xf numFmtId="0" fontId="0" fillId="5" borderId="31" xfId="0" applyFill="1" applyBorder="1" applyAlignment="1">
      <alignment vertical="center" wrapText="1"/>
    </xf>
    <xf numFmtId="0" fontId="0" fillId="5" borderId="32" xfId="0" applyFill="1" applyBorder="1" applyAlignment="1">
      <alignment horizontal="center" vertical="center" wrapText="1"/>
    </xf>
    <xf numFmtId="0" fontId="0" fillId="5" borderId="33" xfId="0" applyFill="1" applyBorder="1" applyAlignment="1">
      <alignment vertical="center" wrapText="1"/>
    </xf>
    <xf numFmtId="0" fontId="0" fillId="6" borderId="31" xfId="0" applyFill="1" applyBorder="1" applyAlignment="1">
      <alignment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3" xfId="0" applyFill="1" applyBorder="1" applyAlignment="1">
      <alignment vertical="center" wrapText="1"/>
    </xf>
    <xf numFmtId="0" fontId="0" fillId="4" borderId="31" xfId="0" applyFill="1" applyBorder="1" applyAlignment="1">
      <alignment vertical="center" wrapText="1"/>
    </xf>
    <xf numFmtId="0" fontId="0" fillId="4" borderId="32" xfId="0" applyFill="1" applyBorder="1" applyAlignment="1">
      <alignment horizontal="center" vertical="center" wrapText="1"/>
    </xf>
    <xf numFmtId="0" fontId="0" fillId="4" borderId="33" xfId="0" applyFill="1" applyBorder="1" applyAlignment="1">
      <alignment vertical="center" wrapText="1"/>
    </xf>
    <xf numFmtId="0" fontId="0" fillId="3" borderId="0" xfId="0" applyFill="1" applyBorder="1" applyAlignment="1">
      <alignment horizontal="center"/>
    </xf>
    <xf numFmtId="0" fontId="1" fillId="3" borderId="5" xfId="0" applyFont="1" applyFill="1" applyBorder="1"/>
    <xf numFmtId="0" fontId="0" fillId="2" borderId="0" xfId="0" applyFill="1"/>
    <xf numFmtId="0" fontId="2" fillId="3" borderId="0" xfId="0" applyFont="1" applyFill="1" applyBorder="1"/>
    <xf numFmtId="0" fontId="0" fillId="3" borderId="0" xfId="0" applyNumberFormat="1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1" fontId="0" fillId="5" borderId="32" xfId="0" applyNumberFormat="1" applyFill="1" applyBorder="1" applyAlignment="1">
      <alignment horizontal="center" vertical="center" wrapText="1"/>
    </xf>
    <xf numFmtId="0" fontId="1" fillId="3" borderId="0" xfId="0" applyFont="1" applyFill="1" applyBorder="1"/>
    <xf numFmtId="0" fontId="0" fillId="3" borderId="0" xfId="0" applyFill="1" applyBorder="1" applyAlignment="1">
      <alignment horizontal="center"/>
    </xf>
    <xf numFmtId="0" fontId="1" fillId="2" borderId="8" xfId="0" applyFont="1" applyFill="1" applyBorder="1"/>
    <xf numFmtId="0" fontId="1" fillId="2" borderId="37" xfId="0" applyFont="1" applyFill="1" applyBorder="1"/>
    <xf numFmtId="0" fontId="1" fillId="2" borderId="26" xfId="0" applyFont="1" applyFill="1" applyBorder="1"/>
    <xf numFmtId="0" fontId="1" fillId="2" borderId="16" xfId="0" applyFont="1" applyFill="1" applyBorder="1"/>
    <xf numFmtId="0" fontId="1" fillId="2" borderId="38" xfId="0" applyFont="1" applyFill="1" applyBorder="1"/>
    <xf numFmtId="0" fontId="1" fillId="9" borderId="23" xfId="0" applyFont="1" applyFill="1" applyBorder="1" applyAlignment="1">
      <alignment horizontal="center"/>
    </xf>
    <xf numFmtId="0" fontId="1" fillId="9" borderId="24" xfId="0" applyFont="1" applyFill="1" applyBorder="1" applyAlignment="1">
      <alignment horizontal="center"/>
    </xf>
    <xf numFmtId="2" fontId="0" fillId="2" borderId="35" xfId="0" applyNumberForma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2" fontId="0" fillId="2" borderId="27" xfId="0" applyNumberForma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2" fontId="0" fillId="2" borderId="28" xfId="0" applyNumberFormat="1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2" fontId="0" fillId="2" borderId="29" xfId="0" applyNumberFormat="1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1" fillId="9" borderId="39" xfId="0" applyFont="1" applyFill="1" applyBorder="1" applyAlignment="1">
      <alignment horizontal="center"/>
    </xf>
    <xf numFmtId="0" fontId="1" fillId="9" borderId="34" xfId="0" applyFont="1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1" fontId="0" fillId="2" borderId="4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5" fillId="11" borderId="10" xfId="0" applyFont="1" applyFill="1" applyBorder="1" applyAlignment="1">
      <alignment vertical="center" wrapText="1"/>
    </xf>
    <xf numFmtId="0" fontId="5" fillId="11" borderId="14" xfId="0" applyFont="1" applyFill="1" applyBorder="1" applyAlignment="1">
      <alignment vertical="center" wrapText="1"/>
    </xf>
    <xf numFmtId="0" fontId="5" fillId="11" borderId="18" xfId="0" applyFont="1" applyFill="1" applyBorder="1" applyAlignment="1">
      <alignment vertical="center" wrapText="1"/>
    </xf>
    <xf numFmtId="0" fontId="0" fillId="2" borderId="0" xfId="0" applyFill="1" applyAlignment="1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50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1" fillId="9" borderId="31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1" fillId="2" borderId="44" xfId="0" applyFont="1" applyFill="1" applyBorder="1"/>
    <xf numFmtId="2" fontId="0" fillId="2" borderId="53" xfId="0" applyNumberFormat="1" applyFill="1" applyBorder="1" applyAlignment="1">
      <alignment horizontal="center"/>
    </xf>
    <xf numFmtId="0" fontId="1" fillId="2" borderId="55" xfId="0" applyFont="1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2" fontId="0" fillId="2" borderId="56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" fillId="9" borderId="31" xfId="0" applyFont="1" applyFill="1" applyBorder="1"/>
    <xf numFmtId="0" fontId="0" fillId="3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164" fontId="5" fillId="7" borderId="14" xfId="0" applyNumberFormat="1" applyFont="1" applyFill="1" applyBorder="1" applyAlignment="1">
      <alignment horizontal="center" vertical="center" wrapText="1"/>
    </xf>
    <xf numFmtId="164" fontId="5" fillId="11" borderId="14" xfId="0" applyNumberFormat="1" applyFont="1" applyFill="1" applyBorder="1" applyAlignment="1">
      <alignment horizontal="center" vertical="center" wrapText="1"/>
    </xf>
    <xf numFmtId="2" fontId="0" fillId="2" borderId="9" xfId="0" applyNumberFormat="1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1" fontId="0" fillId="2" borderId="28" xfId="0" applyNumberFormat="1" applyFill="1" applyBorder="1" applyAlignment="1">
      <alignment horizontal="center"/>
    </xf>
    <xf numFmtId="1" fontId="0" fillId="2" borderId="27" xfId="0" applyNumberFormat="1" applyFill="1" applyBorder="1" applyAlignment="1">
      <alignment horizontal="center"/>
    </xf>
    <xf numFmtId="1" fontId="0" fillId="2" borderId="17" xfId="0" applyNumberFormat="1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164" fontId="4" fillId="6" borderId="4" xfId="0" applyNumberFormat="1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0" fillId="6" borderId="32" xfId="0" applyNumberFormat="1" applyFill="1" applyBorder="1" applyAlignment="1">
      <alignment horizontal="center" vertical="center" wrapText="1"/>
    </xf>
    <xf numFmtId="164" fontId="0" fillId="4" borderId="32" xfId="0" applyNumberFormat="1" applyFill="1" applyBorder="1" applyAlignment="1">
      <alignment horizontal="center" vertical="center" wrapText="1"/>
    </xf>
    <xf numFmtId="0" fontId="1" fillId="9" borderId="41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Border="1"/>
    <xf numFmtId="1" fontId="0" fillId="2" borderId="33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11" fillId="2" borderId="0" xfId="0" applyFont="1" applyFill="1" applyAlignment="1"/>
    <xf numFmtId="0" fontId="9" fillId="2" borderId="15" xfId="0" applyFont="1" applyFill="1" applyBorder="1" applyAlignment="1"/>
    <xf numFmtId="0" fontId="0" fillId="15" borderId="0" xfId="0" applyFill="1" applyBorder="1" applyAlignment="1">
      <alignment horizontal="center"/>
    </xf>
    <xf numFmtId="0" fontId="0" fillId="2" borderId="15" xfId="0" applyFill="1" applyBorder="1" applyAlignment="1"/>
    <xf numFmtId="0" fontId="12" fillId="2" borderId="0" xfId="0" applyFont="1" applyFill="1" applyBorder="1" applyAlignment="1">
      <alignment horizontal="left"/>
    </xf>
    <xf numFmtId="0" fontId="13" fillId="2" borderId="0" xfId="0" applyFont="1" applyFill="1" applyBorder="1"/>
    <xf numFmtId="0" fontId="14" fillId="3" borderId="0" xfId="0" applyFont="1" applyFill="1" applyBorder="1"/>
    <xf numFmtId="0" fontId="15" fillId="2" borderId="0" xfId="0" applyFont="1" applyFill="1" applyBorder="1"/>
    <xf numFmtId="0" fontId="0" fillId="2" borderId="0" xfId="0" applyFill="1" applyBorder="1" applyAlignment="1"/>
    <xf numFmtId="0" fontId="1" fillId="9" borderId="36" xfId="0" applyFont="1" applyFill="1" applyBorder="1" applyAlignment="1"/>
    <xf numFmtId="0" fontId="1" fillId="9" borderId="47" xfId="0" applyFont="1" applyFill="1" applyBorder="1" applyAlignment="1"/>
    <xf numFmtId="0" fontId="0" fillId="3" borderId="0" xfId="0" applyFill="1" applyAlignment="1"/>
    <xf numFmtId="0" fontId="1" fillId="2" borderId="0" xfId="0" applyFont="1" applyFill="1" applyAlignment="1">
      <alignment horizontal="center"/>
    </xf>
    <xf numFmtId="0" fontId="0" fillId="16" borderId="0" xfId="0" applyFill="1" applyBorder="1" applyAlignment="1">
      <alignment horizontal="center"/>
    </xf>
    <xf numFmtId="0" fontId="1" fillId="2" borderId="43" xfId="0" applyFont="1" applyFill="1" applyBorder="1"/>
    <xf numFmtId="0" fontId="0" fillId="2" borderId="7" xfId="0" applyFill="1" applyBorder="1" applyAlignment="1">
      <alignment horizontal="left"/>
    </xf>
    <xf numFmtId="0" fontId="0" fillId="2" borderId="40" xfId="0" applyFill="1" applyBorder="1" applyAlignment="1">
      <alignment horizontal="left"/>
    </xf>
    <xf numFmtId="0" fontId="0" fillId="2" borderId="54" xfId="0" applyFill="1" applyBorder="1" applyAlignment="1">
      <alignment horizontal="left"/>
    </xf>
    <xf numFmtId="2" fontId="0" fillId="2" borderId="57" xfId="0" applyNumberFormat="1" applyFill="1" applyBorder="1" applyAlignment="1">
      <alignment horizontal="center"/>
    </xf>
    <xf numFmtId="2" fontId="0" fillId="2" borderId="58" xfId="0" applyNumberFormat="1" applyFill="1" applyBorder="1" applyAlignment="1">
      <alignment horizontal="center"/>
    </xf>
    <xf numFmtId="2" fontId="0" fillId="2" borderId="59" xfId="0" applyNumberFormat="1" applyFill="1" applyBorder="1" applyAlignment="1">
      <alignment horizontal="center"/>
    </xf>
    <xf numFmtId="0" fontId="0" fillId="2" borderId="53" xfId="0" applyFill="1" applyBorder="1" applyAlignment="1">
      <alignment horizontal="center"/>
    </xf>
    <xf numFmtId="0" fontId="0" fillId="2" borderId="60" xfId="0" applyFill="1" applyBorder="1" applyAlignment="1">
      <alignment horizontal="center"/>
    </xf>
    <xf numFmtId="0" fontId="0" fillId="2" borderId="56" xfId="0" applyFill="1" applyBorder="1" applyAlignment="1">
      <alignment horizontal="center"/>
    </xf>
    <xf numFmtId="0" fontId="0" fillId="2" borderId="61" xfId="0" applyFill="1" applyBorder="1" applyAlignment="1">
      <alignment horizontal="center"/>
    </xf>
    <xf numFmtId="2" fontId="0" fillId="2" borderId="62" xfId="0" applyNumberFormat="1" applyFill="1" applyBorder="1" applyAlignment="1">
      <alignment horizontal="center"/>
    </xf>
    <xf numFmtId="0" fontId="3" fillId="2" borderId="0" xfId="0" applyFont="1" applyFill="1" applyBorder="1" applyAlignment="1">
      <alignment vertical="center" textRotation="90"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" fontId="0" fillId="2" borderId="0" xfId="0" applyNumberFormat="1" applyFill="1" applyBorder="1" applyAlignment="1">
      <alignment horizontal="center"/>
    </xf>
    <xf numFmtId="2" fontId="0" fillId="2" borderId="63" xfId="0" applyNumberFormat="1" applyFill="1" applyBorder="1" applyAlignment="1">
      <alignment horizontal="center"/>
    </xf>
    <xf numFmtId="2" fontId="0" fillId="2" borderId="30" xfId="0" applyNumberFormat="1" applyFill="1" applyBorder="1" applyAlignment="1">
      <alignment horizontal="center"/>
    </xf>
    <xf numFmtId="2" fontId="0" fillId="2" borderId="47" xfId="0" applyNumberFormat="1" applyFill="1" applyBorder="1" applyAlignment="1">
      <alignment horizontal="center"/>
    </xf>
    <xf numFmtId="0" fontId="0" fillId="2" borderId="1" xfId="0" applyFill="1" applyBorder="1"/>
    <xf numFmtId="0" fontId="0" fillId="2" borderId="37" xfId="0" applyFill="1" applyBorder="1" applyAlignment="1">
      <alignment horizontal="center"/>
    </xf>
    <xf numFmtId="0" fontId="0" fillId="2" borderId="17" xfId="0" applyFill="1" applyBorder="1"/>
    <xf numFmtId="2" fontId="0" fillId="2" borderId="64" xfId="0" applyNumberFormat="1" applyFill="1" applyBorder="1" applyAlignment="1">
      <alignment horizontal="center"/>
    </xf>
    <xf numFmtId="2" fontId="0" fillId="2" borderId="46" xfId="0" applyNumberFormat="1" applyFill="1" applyBorder="1" applyAlignment="1">
      <alignment horizontal="center"/>
    </xf>
    <xf numFmtId="1" fontId="0" fillId="2" borderId="46" xfId="0" applyNumberFormat="1" applyFill="1" applyBorder="1" applyAlignment="1">
      <alignment horizontal="center"/>
    </xf>
    <xf numFmtId="1" fontId="0" fillId="2" borderId="18" xfId="0" applyNumberForma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2" fontId="0" fillId="17" borderId="30" xfId="0" applyNumberFormat="1" applyFill="1" applyBorder="1" applyAlignment="1">
      <alignment horizontal="center"/>
    </xf>
    <xf numFmtId="2" fontId="0" fillId="10" borderId="4" xfId="0" applyNumberFormat="1" applyFill="1" applyBorder="1" applyAlignment="1">
      <alignment horizontal="center"/>
    </xf>
    <xf numFmtId="2" fontId="0" fillId="18" borderId="47" xfId="0" applyNumberForma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0" fontId="1" fillId="14" borderId="0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50" xfId="0" applyFont="1" applyFill="1" applyBorder="1" applyAlignment="1">
      <alignment horizontal="center"/>
    </xf>
    <xf numFmtId="164" fontId="0" fillId="10" borderId="31" xfId="0" applyNumberFormat="1" applyFill="1" applyBorder="1" applyAlignment="1">
      <alignment horizontal="center" vertical="center" wrapText="1"/>
    </xf>
    <xf numFmtId="164" fontId="0" fillId="10" borderId="33" xfId="0" applyNumberFormat="1" applyFill="1" applyBorder="1" applyAlignment="1">
      <alignment horizontal="center" vertical="center" wrapText="1"/>
    </xf>
    <xf numFmtId="164" fontId="0" fillId="13" borderId="31" xfId="0" applyNumberFormat="1" applyFill="1" applyBorder="1" applyAlignment="1">
      <alignment horizontal="center" vertical="center" wrapText="1"/>
    </xf>
    <xf numFmtId="164" fontId="0" fillId="13" borderId="33" xfId="0" applyNumberFormat="1" applyFill="1" applyBorder="1" applyAlignment="1">
      <alignment horizontal="center" vertical="center" wrapText="1"/>
    </xf>
    <xf numFmtId="0" fontId="1" fillId="10" borderId="31" xfId="0" applyFont="1" applyFill="1" applyBorder="1" applyAlignment="1">
      <alignment horizontal="center" textRotation="90"/>
    </xf>
    <xf numFmtId="0" fontId="1" fillId="10" borderId="33" xfId="0" applyFont="1" applyFill="1" applyBorder="1" applyAlignment="1">
      <alignment horizontal="center" textRotation="90"/>
    </xf>
    <xf numFmtId="0" fontId="1" fillId="13" borderId="31" xfId="0" applyFont="1" applyFill="1" applyBorder="1" applyAlignment="1">
      <alignment horizontal="center" textRotation="90"/>
    </xf>
    <xf numFmtId="0" fontId="1" fillId="13" borderId="33" xfId="0" applyFont="1" applyFill="1" applyBorder="1" applyAlignment="1">
      <alignment horizontal="center" textRotation="90"/>
    </xf>
    <xf numFmtId="0" fontId="0" fillId="2" borderId="0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2" fontId="8" fillId="2" borderId="45" xfId="0" applyNumberFormat="1" applyFont="1" applyFill="1" applyBorder="1" applyAlignment="1">
      <alignment horizontal="center"/>
    </xf>
    <xf numFmtId="0" fontId="8" fillId="2" borderId="46" xfId="0" applyFont="1" applyFill="1" applyBorder="1" applyAlignment="1">
      <alignment horizontal="center"/>
    </xf>
    <xf numFmtId="2" fontId="8" fillId="2" borderId="46" xfId="0" applyNumberFormat="1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1" fillId="9" borderId="48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 wrapText="1"/>
    </xf>
    <xf numFmtId="0" fontId="2" fillId="11" borderId="9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0" fontId="2" fillId="11" borderId="1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2" fillId="11" borderId="1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12" borderId="16" xfId="0" applyFont="1" applyFill="1" applyBorder="1" applyAlignment="1">
      <alignment horizontal="center"/>
    </xf>
    <xf numFmtId="0" fontId="1" fillId="12" borderId="17" xfId="0" applyFont="1" applyFill="1" applyBorder="1" applyAlignment="1">
      <alignment horizontal="center"/>
    </xf>
    <xf numFmtId="0" fontId="1" fillId="12" borderId="29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49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51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51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52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2" fillId="8" borderId="21" xfId="0" applyFont="1" applyFill="1" applyBorder="1" applyAlignment="1">
      <alignment horizontal="center" vertical="center" textRotation="90" wrapText="1"/>
    </xf>
    <xf numFmtId="0" fontId="2" fillId="8" borderId="25" xfId="0" applyFont="1" applyFill="1" applyBorder="1" applyAlignment="1">
      <alignment horizontal="center" vertical="center" textRotation="90" wrapText="1"/>
    </xf>
    <xf numFmtId="0" fontId="2" fillId="8" borderId="30" xfId="0" applyFont="1" applyFill="1" applyBorder="1" applyAlignment="1">
      <alignment horizontal="center" vertical="center" textRotation="90" wrapText="1"/>
    </xf>
    <xf numFmtId="0" fontId="2" fillId="0" borderId="25" xfId="0" applyFont="1" applyBorder="1" applyAlignment="1">
      <alignment horizontal="center" vertical="center" textRotation="90" wrapText="1"/>
    </xf>
    <xf numFmtId="0" fontId="2" fillId="0" borderId="30" xfId="0" applyFont="1" applyBorder="1" applyAlignment="1">
      <alignment horizontal="center" vertical="center" textRotation="90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2" fillId="8" borderId="2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/>
    </xf>
    <xf numFmtId="0" fontId="0" fillId="5" borderId="11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99"/>
      <color rgb="FFFFFF79"/>
      <color rgb="FFFFFF9F"/>
      <color rgb="FF8FB4FF"/>
      <color rgb="FF75A3FF"/>
      <color rgb="FF6699FF"/>
      <color rgb="FF779DC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1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</c:v>
              </c:pt>
              <c:pt idx="3">
                <c:v>ÍNDICE  MÉDIO OBTIDO - PERFIL ACADEMICO   %</c:v>
              </c:pt>
            </c:strLit>
          </c:cat>
          <c:val>
            <c:numRef>
              <c:f>'COL ASA'!$K$13</c:f>
              <c:numCache>
                <c:formatCode>0.0</c:formatCode>
                <c:ptCount val="1"/>
                <c:pt idx="0">
                  <c:v>59.81316970418537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'COL ASA'!$E$13</c:f>
              <c:numCache>
                <c:formatCode>0.0</c:formatCode>
                <c:ptCount val="1"/>
                <c:pt idx="0">
                  <c:v>40.18683029581463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370752"/>
        <c:axId val="94089216"/>
      </c:barChart>
      <c:catAx>
        <c:axId val="171370752"/>
        <c:scaling>
          <c:orientation val="minMax"/>
        </c:scaling>
        <c:delete val="1"/>
        <c:axPos val="l"/>
        <c:majorTickMark val="out"/>
        <c:minorTickMark val="none"/>
        <c:tickLblPos val="none"/>
        <c:crossAx val="94089216"/>
        <c:crosses val="autoZero"/>
        <c:auto val="1"/>
        <c:lblAlgn val="ctr"/>
        <c:lblOffset val="100"/>
        <c:noMultiLvlLbl val="0"/>
      </c:catAx>
      <c:valAx>
        <c:axId val="94089216"/>
        <c:scaling>
          <c:orientation val="minMax"/>
          <c:max val="100"/>
          <c:min val="0"/>
        </c:scaling>
        <c:delete val="0"/>
        <c:axPos val="b"/>
        <c:majorGridlines/>
        <c:numFmt formatCode="0.0" sourceLinked="1"/>
        <c:majorTickMark val="out"/>
        <c:minorTickMark val="none"/>
        <c:tickLblPos val="nextTo"/>
        <c:crossAx val="17137075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47" footer="0.3149606200000014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'A-SA-003'!$K$13</c:f>
              <c:numCache>
                <c:formatCode>0.00</c:formatCode>
                <c:ptCount val="1"/>
                <c:pt idx="0">
                  <c:v>63.950617283950621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'A-SA-003'!$E$13</c:f>
              <c:numCache>
                <c:formatCode>0.00</c:formatCode>
                <c:ptCount val="1"/>
                <c:pt idx="0">
                  <c:v>36.049382716049379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24832"/>
        <c:axId val="119626368"/>
      </c:barChart>
      <c:catAx>
        <c:axId val="119624832"/>
        <c:scaling>
          <c:orientation val="minMax"/>
        </c:scaling>
        <c:delete val="1"/>
        <c:axPos val="l"/>
        <c:majorTickMark val="out"/>
        <c:minorTickMark val="none"/>
        <c:tickLblPos val="none"/>
        <c:crossAx val="119626368"/>
        <c:crosses val="autoZero"/>
        <c:auto val="1"/>
        <c:lblAlgn val="ctr"/>
        <c:lblOffset val="100"/>
        <c:noMultiLvlLbl val="0"/>
      </c:catAx>
      <c:valAx>
        <c:axId val="1196263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196248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'A-SA-004'!$K$13</c:f>
              <c:numCache>
                <c:formatCode>0.00</c:formatCode>
                <c:ptCount val="1"/>
                <c:pt idx="0">
                  <c:v>49.572649572649574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'A-SA-004'!$E$13</c:f>
              <c:numCache>
                <c:formatCode>0.00</c:formatCode>
                <c:ptCount val="1"/>
                <c:pt idx="0">
                  <c:v>50.427350427350426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076032"/>
        <c:axId val="128077824"/>
      </c:barChart>
      <c:catAx>
        <c:axId val="128076032"/>
        <c:scaling>
          <c:orientation val="minMax"/>
        </c:scaling>
        <c:delete val="1"/>
        <c:axPos val="l"/>
        <c:majorTickMark val="out"/>
        <c:minorTickMark val="none"/>
        <c:tickLblPos val="none"/>
        <c:crossAx val="128077824"/>
        <c:crosses val="autoZero"/>
        <c:auto val="1"/>
        <c:lblAlgn val="ctr"/>
        <c:lblOffset val="100"/>
        <c:noMultiLvlLbl val="0"/>
      </c:catAx>
      <c:valAx>
        <c:axId val="1280778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280760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'A-SA-005'!$K$13</c:f>
              <c:numCache>
                <c:formatCode>0.00</c:formatCode>
                <c:ptCount val="1"/>
                <c:pt idx="0">
                  <c:v>56.107660455486545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'A-SA-005'!$E$13</c:f>
              <c:numCache>
                <c:formatCode>0.00</c:formatCode>
                <c:ptCount val="1"/>
                <c:pt idx="0">
                  <c:v>43.892339544513455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089472"/>
        <c:axId val="128111744"/>
      </c:barChart>
      <c:catAx>
        <c:axId val="128089472"/>
        <c:scaling>
          <c:orientation val="minMax"/>
        </c:scaling>
        <c:delete val="1"/>
        <c:axPos val="l"/>
        <c:majorTickMark val="out"/>
        <c:minorTickMark val="none"/>
        <c:tickLblPos val="none"/>
        <c:crossAx val="128111744"/>
        <c:crosses val="autoZero"/>
        <c:auto val="1"/>
        <c:lblAlgn val="ctr"/>
        <c:lblOffset val="100"/>
        <c:noMultiLvlLbl val="0"/>
      </c:catAx>
      <c:valAx>
        <c:axId val="1281117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280894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'A-SA-006'!$K$13</c:f>
              <c:numCache>
                <c:formatCode>0.00</c:formatCode>
                <c:ptCount val="1"/>
                <c:pt idx="0">
                  <c:v>48.75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'A-SA-006'!$E$13</c:f>
              <c:numCache>
                <c:formatCode>0.00</c:formatCode>
                <c:ptCount val="1"/>
                <c:pt idx="0">
                  <c:v>51.25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172800"/>
        <c:axId val="128174336"/>
      </c:barChart>
      <c:catAx>
        <c:axId val="128172800"/>
        <c:scaling>
          <c:orientation val="minMax"/>
        </c:scaling>
        <c:delete val="1"/>
        <c:axPos val="l"/>
        <c:majorTickMark val="out"/>
        <c:minorTickMark val="none"/>
        <c:tickLblPos val="none"/>
        <c:crossAx val="128174336"/>
        <c:crosses val="autoZero"/>
        <c:auto val="1"/>
        <c:lblAlgn val="ctr"/>
        <c:lblOffset val="100"/>
        <c:noMultiLvlLbl val="0"/>
      </c:catAx>
      <c:valAx>
        <c:axId val="1281743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28172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'A-SA-007'!$K$13</c:f>
              <c:numCache>
                <c:formatCode>0.00</c:formatCode>
                <c:ptCount val="1"/>
                <c:pt idx="0">
                  <c:v>34.165571616294351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'A-SA-007'!$E$13</c:f>
              <c:numCache>
                <c:formatCode>0.00</c:formatCode>
                <c:ptCount val="1"/>
                <c:pt idx="0">
                  <c:v>65.834428383705657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67808"/>
        <c:axId val="134569344"/>
      </c:barChart>
      <c:catAx>
        <c:axId val="134567808"/>
        <c:scaling>
          <c:orientation val="minMax"/>
        </c:scaling>
        <c:delete val="1"/>
        <c:axPos val="l"/>
        <c:majorTickMark val="out"/>
        <c:minorTickMark val="none"/>
        <c:tickLblPos val="none"/>
        <c:crossAx val="134569344"/>
        <c:crosses val="autoZero"/>
        <c:auto val="1"/>
        <c:lblAlgn val="ctr"/>
        <c:lblOffset val="100"/>
        <c:noMultiLvlLbl val="0"/>
      </c:catAx>
      <c:valAx>
        <c:axId val="1345693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4567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'A-SA-008'!$K$13</c:f>
              <c:numCache>
                <c:formatCode>0.00</c:formatCode>
                <c:ptCount val="1"/>
                <c:pt idx="0">
                  <c:v>58.46153846153846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'A-SA-008'!$E$13</c:f>
              <c:numCache>
                <c:formatCode>0.00</c:formatCode>
                <c:ptCount val="1"/>
                <c:pt idx="0">
                  <c:v>41.53846153846154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50880"/>
        <c:axId val="134656768"/>
      </c:barChart>
      <c:catAx>
        <c:axId val="134650880"/>
        <c:scaling>
          <c:orientation val="minMax"/>
        </c:scaling>
        <c:delete val="1"/>
        <c:axPos val="l"/>
        <c:majorTickMark val="out"/>
        <c:minorTickMark val="none"/>
        <c:tickLblPos val="none"/>
        <c:crossAx val="134656768"/>
        <c:crosses val="autoZero"/>
        <c:auto val="1"/>
        <c:lblAlgn val="ctr"/>
        <c:lblOffset val="100"/>
        <c:noMultiLvlLbl val="0"/>
      </c:catAx>
      <c:valAx>
        <c:axId val="1346567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4650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'A-SA-009'!$K$13</c:f>
              <c:numCache>
                <c:formatCode>0.00</c:formatCode>
                <c:ptCount val="1"/>
                <c:pt idx="0">
                  <c:v>33.333333333333336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'A-SA-009'!$E$13</c:f>
              <c:numCache>
                <c:formatCode>0.00</c:formatCode>
                <c:ptCount val="1"/>
                <c:pt idx="0">
                  <c:v>66.666666666666671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72768"/>
        <c:axId val="134674304"/>
      </c:barChart>
      <c:catAx>
        <c:axId val="134672768"/>
        <c:scaling>
          <c:orientation val="minMax"/>
        </c:scaling>
        <c:delete val="1"/>
        <c:axPos val="l"/>
        <c:majorTickMark val="out"/>
        <c:minorTickMark val="none"/>
        <c:tickLblPos val="none"/>
        <c:crossAx val="134674304"/>
        <c:crosses val="autoZero"/>
        <c:auto val="1"/>
        <c:lblAlgn val="ctr"/>
        <c:lblOffset val="100"/>
        <c:noMultiLvlLbl val="0"/>
      </c:catAx>
      <c:valAx>
        <c:axId val="1346743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46727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'A-SA-010'!$K$13</c:f>
              <c:numCache>
                <c:formatCode>0.00</c:formatCode>
                <c:ptCount val="1"/>
                <c:pt idx="0">
                  <c:v>48.21002386634845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'A-SA-010'!$E$13</c:f>
              <c:numCache>
                <c:formatCode>0.00</c:formatCode>
                <c:ptCount val="1"/>
                <c:pt idx="0">
                  <c:v>51.78997613365155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64448"/>
        <c:axId val="135465984"/>
      </c:barChart>
      <c:catAx>
        <c:axId val="135464448"/>
        <c:scaling>
          <c:orientation val="minMax"/>
        </c:scaling>
        <c:delete val="1"/>
        <c:axPos val="l"/>
        <c:majorTickMark val="out"/>
        <c:minorTickMark val="none"/>
        <c:tickLblPos val="none"/>
        <c:crossAx val="135465984"/>
        <c:crosses val="autoZero"/>
        <c:auto val="1"/>
        <c:lblAlgn val="ctr"/>
        <c:lblOffset val="100"/>
        <c:noMultiLvlLbl val="0"/>
      </c:catAx>
      <c:valAx>
        <c:axId val="1354659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54644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'A-SA-011'!$K$13</c:f>
              <c:numCache>
                <c:formatCode>0.00</c:formatCode>
                <c:ptCount val="1"/>
                <c:pt idx="0">
                  <c:v>61.783439490445858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'A-SA-011'!$E$13</c:f>
              <c:numCache>
                <c:formatCode>0.00</c:formatCode>
                <c:ptCount val="1"/>
                <c:pt idx="0">
                  <c:v>38.216560509554142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510272"/>
        <c:axId val="135512064"/>
      </c:barChart>
      <c:catAx>
        <c:axId val="135510272"/>
        <c:scaling>
          <c:orientation val="minMax"/>
        </c:scaling>
        <c:delete val="1"/>
        <c:axPos val="l"/>
        <c:majorTickMark val="out"/>
        <c:minorTickMark val="none"/>
        <c:tickLblPos val="none"/>
        <c:crossAx val="135512064"/>
        <c:crosses val="autoZero"/>
        <c:auto val="1"/>
        <c:lblAlgn val="ctr"/>
        <c:lblOffset val="100"/>
        <c:noMultiLvlLbl val="0"/>
      </c:catAx>
      <c:valAx>
        <c:axId val="1355120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5510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'A-SA-012'!$K$13</c:f>
              <c:numCache>
                <c:formatCode>0.00</c:formatCode>
                <c:ptCount val="1"/>
                <c:pt idx="0">
                  <c:v>60.777385159010599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'A-SA-012'!$E$13</c:f>
              <c:numCache>
                <c:formatCode>0.00</c:formatCode>
                <c:ptCount val="1"/>
                <c:pt idx="0">
                  <c:v>39.222614840989401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56192"/>
        <c:axId val="136057984"/>
      </c:barChart>
      <c:catAx>
        <c:axId val="136056192"/>
        <c:scaling>
          <c:orientation val="minMax"/>
        </c:scaling>
        <c:delete val="1"/>
        <c:axPos val="l"/>
        <c:majorTickMark val="out"/>
        <c:minorTickMark val="none"/>
        <c:tickLblPos val="none"/>
        <c:crossAx val="136057984"/>
        <c:crosses val="autoZero"/>
        <c:auto val="1"/>
        <c:lblAlgn val="ctr"/>
        <c:lblOffset val="100"/>
        <c:noMultiLvlLbl val="0"/>
      </c:catAx>
      <c:valAx>
        <c:axId val="1360579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0561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3.8912648209707953E-2"/>
          <c:y val="0.12664424103274841"/>
          <c:w val="0.91946644446023107"/>
          <c:h val="0.6628638559095823"/>
        </c:manualLayout>
      </c:layout>
      <c:barChart>
        <c:barDir val="col"/>
        <c:grouping val="clustered"/>
        <c:varyColors val="0"/>
        <c:ser>
          <c:idx val="0"/>
          <c:order val="0"/>
          <c:tx>
            <c:v>Anos de Estudo Formativo</c:v>
          </c:tx>
          <c:invertIfNegative val="0"/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0"/>
          </c:trendline>
          <c:cat>
            <c:strRef>
              <c:f>'COL ASA'!$A$20:$A$81</c:f>
              <c:strCache>
                <c:ptCount val="55"/>
                <c:pt idx="0">
                  <c:v>A-S A-001</c:v>
                </c:pt>
                <c:pt idx="1">
                  <c:v>A-S A-002</c:v>
                </c:pt>
                <c:pt idx="2">
                  <c:v>A-S A-003</c:v>
                </c:pt>
                <c:pt idx="3">
                  <c:v>A-S A-004</c:v>
                </c:pt>
                <c:pt idx="4">
                  <c:v>A-S A-005</c:v>
                </c:pt>
                <c:pt idx="5">
                  <c:v>A-S A-006</c:v>
                </c:pt>
                <c:pt idx="6">
                  <c:v>A-S A-007</c:v>
                </c:pt>
                <c:pt idx="7">
                  <c:v>A-S A-008</c:v>
                </c:pt>
                <c:pt idx="8">
                  <c:v>A-S A-009</c:v>
                </c:pt>
                <c:pt idx="9">
                  <c:v>A-S A-010</c:v>
                </c:pt>
                <c:pt idx="10">
                  <c:v>A-S A-011</c:v>
                </c:pt>
                <c:pt idx="11">
                  <c:v>A-S A-012</c:v>
                </c:pt>
                <c:pt idx="12">
                  <c:v>A-S A-013</c:v>
                </c:pt>
                <c:pt idx="13">
                  <c:v>A-S A-014</c:v>
                </c:pt>
                <c:pt idx="14">
                  <c:v>A-S A-015</c:v>
                </c:pt>
                <c:pt idx="15">
                  <c:v>A-S A-016</c:v>
                </c:pt>
                <c:pt idx="16">
                  <c:v>A-S A-017</c:v>
                </c:pt>
                <c:pt idx="17">
                  <c:v>A-S A-018</c:v>
                </c:pt>
                <c:pt idx="18">
                  <c:v>A-S A-019</c:v>
                </c:pt>
                <c:pt idx="19">
                  <c:v>A-S A-020</c:v>
                </c:pt>
                <c:pt idx="20">
                  <c:v>A-S A-021</c:v>
                </c:pt>
                <c:pt idx="21">
                  <c:v>A-S A-022</c:v>
                </c:pt>
                <c:pt idx="22">
                  <c:v>A-S A-023</c:v>
                </c:pt>
                <c:pt idx="23">
                  <c:v>A-S A-024</c:v>
                </c:pt>
                <c:pt idx="24">
                  <c:v>A-S A-025</c:v>
                </c:pt>
                <c:pt idx="25">
                  <c:v>A-S A-026</c:v>
                </c:pt>
                <c:pt idx="26">
                  <c:v>A-S A-027</c:v>
                </c:pt>
                <c:pt idx="27">
                  <c:v>A-S A-028</c:v>
                </c:pt>
                <c:pt idx="28">
                  <c:v>A-S A-029</c:v>
                </c:pt>
                <c:pt idx="29">
                  <c:v>A-S A-030</c:v>
                </c:pt>
                <c:pt idx="30">
                  <c:v>A-S A-031</c:v>
                </c:pt>
                <c:pt idx="31">
                  <c:v>A-S A-032</c:v>
                </c:pt>
                <c:pt idx="32">
                  <c:v>A-S A-033</c:v>
                </c:pt>
                <c:pt idx="33">
                  <c:v>A-S A-034</c:v>
                </c:pt>
                <c:pt idx="34">
                  <c:v>A-S A-035</c:v>
                </c:pt>
                <c:pt idx="35">
                  <c:v>A-S A-036</c:v>
                </c:pt>
                <c:pt idx="36">
                  <c:v>A-S A-037</c:v>
                </c:pt>
                <c:pt idx="37">
                  <c:v>A-S A-038</c:v>
                </c:pt>
                <c:pt idx="38">
                  <c:v>A-S A-039</c:v>
                </c:pt>
                <c:pt idx="39">
                  <c:v>A-S A-040</c:v>
                </c:pt>
                <c:pt idx="40">
                  <c:v>A-S A-041</c:v>
                </c:pt>
                <c:pt idx="41">
                  <c:v>A-S A-042</c:v>
                </c:pt>
                <c:pt idx="42">
                  <c:v>A-S A-043</c:v>
                </c:pt>
                <c:pt idx="43">
                  <c:v>A-S A-044</c:v>
                </c:pt>
                <c:pt idx="44">
                  <c:v>A-S A-045</c:v>
                </c:pt>
                <c:pt idx="45">
                  <c:v>A-S A-046</c:v>
                </c:pt>
                <c:pt idx="46">
                  <c:v>A-S A-047</c:v>
                </c:pt>
                <c:pt idx="47">
                  <c:v>A-S A-048</c:v>
                </c:pt>
                <c:pt idx="48">
                  <c:v>A-S A-049</c:v>
                </c:pt>
                <c:pt idx="49">
                  <c:v>A-S A-050</c:v>
                </c:pt>
                <c:pt idx="50">
                  <c:v>A-S A-051</c:v>
                </c:pt>
                <c:pt idx="51">
                  <c:v>A-S A-052</c:v>
                </c:pt>
                <c:pt idx="52">
                  <c:v>A-S A-053</c:v>
                </c:pt>
                <c:pt idx="53">
                  <c:v>A-S A-054</c:v>
                </c:pt>
                <c:pt idx="54">
                  <c:v>A-S A-055</c:v>
                </c:pt>
              </c:strCache>
            </c:strRef>
          </c:cat>
          <c:val>
            <c:numRef>
              <c:f>'COL ASA'!$D$20:$D$81</c:f>
              <c:numCache>
                <c:formatCode>General</c:formatCode>
                <c:ptCount val="62"/>
                <c:pt idx="0">
                  <c:v>25</c:v>
                </c:pt>
                <c:pt idx="1">
                  <c:v>19</c:v>
                </c:pt>
                <c:pt idx="2">
                  <c:v>0</c:v>
                </c:pt>
                <c:pt idx="3" formatCode="0">
                  <c:v>17</c:v>
                </c:pt>
                <c:pt idx="4" formatCode="0">
                  <c:v>24</c:v>
                </c:pt>
                <c:pt idx="5" formatCode="0">
                  <c:v>22</c:v>
                </c:pt>
                <c:pt idx="6" formatCode="0">
                  <c:v>28</c:v>
                </c:pt>
                <c:pt idx="7" formatCode="0">
                  <c:v>17</c:v>
                </c:pt>
                <c:pt idx="8" formatCode="0">
                  <c:v>21</c:v>
                </c:pt>
                <c:pt idx="9" formatCode="0">
                  <c:v>27</c:v>
                </c:pt>
                <c:pt idx="10" formatCode="0">
                  <c:v>22</c:v>
                </c:pt>
                <c:pt idx="11" formatCode="0">
                  <c:v>22</c:v>
                </c:pt>
                <c:pt idx="12" formatCode="0">
                  <c:v>23</c:v>
                </c:pt>
                <c:pt idx="13" formatCode="0">
                  <c:v>18</c:v>
                </c:pt>
                <c:pt idx="14" formatCode="0">
                  <c:v>25</c:v>
                </c:pt>
                <c:pt idx="15" formatCode="0">
                  <c:v>25</c:v>
                </c:pt>
                <c:pt idx="16" formatCode="0">
                  <c:v>15</c:v>
                </c:pt>
                <c:pt idx="17" formatCode="0">
                  <c:v>18</c:v>
                </c:pt>
                <c:pt idx="18" formatCode="0">
                  <c:v>23</c:v>
                </c:pt>
                <c:pt idx="19" formatCode="0">
                  <c:v>26</c:v>
                </c:pt>
                <c:pt idx="20" formatCode="0">
                  <c:v>29</c:v>
                </c:pt>
                <c:pt idx="21" formatCode="0">
                  <c:v>17</c:v>
                </c:pt>
                <c:pt idx="22" formatCode="0">
                  <c:v>19</c:v>
                </c:pt>
                <c:pt idx="23" formatCode="0">
                  <c:v>20</c:v>
                </c:pt>
                <c:pt idx="24" formatCode="0">
                  <c:v>26</c:v>
                </c:pt>
                <c:pt idx="25" formatCode="0">
                  <c:v>20</c:v>
                </c:pt>
                <c:pt idx="26" formatCode="0">
                  <c:v>25</c:v>
                </c:pt>
                <c:pt idx="27" formatCode="0">
                  <c:v>30</c:v>
                </c:pt>
                <c:pt idx="28" formatCode="0">
                  <c:v>25</c:v>
                </c:pt>
                <c:pt idx="29" formatCode="0">
                  <c:v>18</c:v>
                </c:pt>
                <c:pt idx="30" formatCode="0">
                  <c:v>29</c:v>
                </c:pt>
                <c:pt idx="31" formatCode="0">
                  <c:v>20</c:v>
                </c:pt>
                <c:pt idx="32" formatCode="0">
                  <c:v>30</c:v>
                </c:pt>
                <c:pt idx="33" formatCode="0">
                  <c:v>16</c:v>
                </c:pt>
                <c:pt idx="34" formatCode="0">
                  <c:v>16</c:v>
                </c:pt>
                <c:pt idx="35" formatCode="0">
                  <c:v>17</c:v>
                </c:pt>
                <c:pt idx="36" formatCode="0">
                  <c:v>19</c:v>
                </c:pt>
                <c:pt idx="37" formatCode="0">
                  <c:v>19</c:v>
                </c:pt>
                <c:pt idx="38" formatCode="0">
                  <c:v>20</c:v>
                </c:pt>
                <c:pt idx="39" formatCode="0">
                  <c:v>29</c:v>
                </c:pt>
                <c:pt idx="40" formatCode="0">
                  <c:v>22</c:v>
                </c:pt>
                <c:pt idx="41" formatCode="0">
                  <c:v>22</c:v>
                </c:pt>
                <c:pt idx="42" formatCode="0">
                  <c:v>14</c:v>
                </c:pt>
                <c:pt idx="43" formatCode="0">
                  <c:v>28</c:v>
                </c:pt>
                <c:pt idx="44" formatCode="0">
                  <c:v>22</c:v>
                </c:pt>
                <c:pt idx="45" formatCode="0">
                  <c:v>24</c:v>
                </c:pt>
                <c:pt idx="46" formatCode="0">
                  <c:v>17</c:v>
                </c:pt>
                <c:pt idx="47" formatCode="0">
                  <c:v>20</c:v>
                </c:pt>
                <c:pt idx="48" formatCode="0">
                  <c:v>23</c:v>
                </c:pt>
                <c:pt idx="49" formatCode="0">
                  <c:v>20</c:v>
                </c:pt>
                <c:pt idx="50" formatCode="0">
                  <c:v>17</c:v>
                </c:pt>
                <c:pt idx="51" formatCode="0">
                  <c:v>19</c:v>
                </c:pt>
                <c:pt idx="52" formatCode="0">
                  <c:v>19</c:v>
                </c:pt>
                <c:pt idx="53" formatCode="0">
                  <c:v>32</c:v>
                </c:pt>
                <c:pt idx="54" formatCode="0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27488"/>
        <c:axId val="94933376"/>
      </c:barChart>
      <c:catAx>
        <c:axId val="9492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94933376"/>
        <c:crosses val="autoZero"/>
        <c:auto val="1"/>
        <c:lblAlgn val="ctr"/>
        <c:lblOffset val="100"/>
        <c:noMultiLvlLbl val="0"/>
      </c:catAx>
      <c:valAx>
        <c:axId val="94933376"/>
        <c:scaling>
          <c:orientation val="minMax"/>
          <c:max val="3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927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'A-SA-013'!$K$13</c:f>
              <c:numCache>
                <c:formatCode>0.00</c:formatCode>
                <c:ptCount val="1"/>
                <c:pt idx="0">
                  <c:v>69.340974212034382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'A-SA-013'!$E$13</c:f>
              <c:numCache>
                <c:formatCode>0.00</c:formatCode>
                <c:ptCount val="1"/>
                <c:pt idx="0">
                  <c:v>30.659025787965614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02656"/>
        <c:axId val="136104192"/>
      </c:barChart>
      <c:catAx>
        <c:axId val="136102656"/>
        <c:scaling>
          <c:orientation val="minMax"/>
        </c:scaling>
        <c:delete val="1"/>
        <c:axPos val="l"/>
        <c:majorTickMark val="out"/>
        <c:minorTickMark val="none"/>
        <c:tickLblPos val="none"/>
        <c:crossAx val="136104192"/>
        <c:crosses val="autoZero"/>
        <c:auto val="1"/>
        <c:lblAlgn val="ctr"/>
        <c:lblOffset val="100"/>
        <c:noMultiLvlLbl val="0"/>
      </c:catAx>
      <c:valAx>
        <c:axId val="1361041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102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'A-SA-014'!$K$13</c:f>
              <c:numCache>
                <c:formatCode>0.00</c:formatCode>
                <c:ptCount val="1"/>
                <c:pt idx="0">
                  <c:v>41.935483870967744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'A-SA-014'!$E$13</c:f>
              <c:numCache>
                <c:formatCode>0.00</c:formatCode>
                <c:ptCount val="1"/>
                <c:pt idx="0">
                  <c:v>58.064516129032256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26688"/>
        <c:axId val="136228224"/>
      </c:barChart>
      <c:catAx>
        <c:axId val="136226688"/>
        <c:scaling>
          <c:orientation val="minMax"/>
        </c:scaling>
        <c:delete val="1"/>
        <c:axPos val="l"/>
        <c:majorTickMark val="out"/>
        <c:minorTickMark val="none"/>
        <c:tickLblPos val="none"/>
        <c:crossAx val="136228224"/>
        <c:crosses val="autoZero"/>
        <c:auto val="1"/>
        <c:lblAlgn val="ctr"/>
        <c:lblOffset val="100"/>
        <c:noMultiLvlLbl val="0"/>
      </c:catAx>
      <c:valAx>
        <c:axId val="1362282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2266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'A-SA-015'!$K$13</c:f>
              <c:numCache>
                <c:formatCode>0.00</c:formatCode>
                <c:ptCount val="1"/>
                <c:pt idx="0">
                  <c:v>44.444444444444443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'A-SA-015'!$E$13</c:f>
              <c:numCache>
                <c:formatCode>0.00</c:formatCode>
                <c:ptCount val="1"/>
                <c:pt idx="0">
                  <c:v>55.555555555555557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22048"/>
        <c:axId val="136323840"/>
      </c:barChart>
      <c:catAx>
        <c:axId val="136322048"/>
        <c:scaling>
          <c:orientation val="minMax"/>
        </c:scaling>
        <c:delete val="1"/>
        <c:axPos val="l"/>
        <c:majorTickMark val="out"/>
        <c:minorTickMark val="none"/>
        <c:tickLblPos val="none"/>
        <c:crossAx val="136323840"/>
        <c:crosses val="autoZero"/>
        <c:auto val="1"/>
        <c:lblAlgn val="ctr"/>
        <c:lblOffset val="100"/>
        <c:noMultiLvlLbl val="0"/>
      </c:catAx>
      <c:valAx>
        <c:axId val="1363238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3220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'A-SA-016'!$K$13</c:f>
              <c:numCache>
                <c:formatCode>0.00</c:formatCode>
                <c:ptCount val="1"/>
                <c:pt idx="0">
                  <c:v>58.646616541353382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'A-SA-016'!$E$13</c:f>
              <c:numCache>
                <c:formatCode>0.00</c:formatCode>
                <c:ptCount val="1"/>
                <c:pt idx="0">
                  <c:v>41.353383458646618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58624"/>
        <c:axId val="136460160"/>
      </c:barChart>
      <c:catAx>
        <c:axId val="136458624"/>
        <c:scaling>
          <c:orientation val="minMax"/>
        </c:scaling>
        <c:delete val="1"/>
        <c:axPos val="l"/>
        <c:majorTickMark val="out"/>
        <c:minorTickMark val="none"/>
        <c:tickLblPos val="none"/>
        <c:crossAx val="136460160"/>
        <c:crosses val="autoZero"/>
        <c:auto val="1"/>
        <c:lblAlgn val="ctr"/>
        <c:lblOffset val="100"/>
        <c:noMultiLvlLbl val="0"/>
      </c:catAx>
      <c:valAx>
        <c:axId val="1364601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4586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'A-SA-017'!$K$13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'A-SA-017'!$E$13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80256"/>
        <c:axId val="136481792"/>
      </c:barChart>
      <c:catAx>
        <c:axId val="136480256"/>
        <c:scaling>
          <c:orientation val="minMax"/>
        </c:scaling>
        <c:delete val="1"/>
        <c:axPos val="l"/>
        <c:majorTickMark val="out"/>
        <c:minorTickMark val="none"/>
        <c:tickLblPos val="none"/>
        <c:crossAx val="136481792"/>
        <c:crosses val="autoZero"/>
        <c:auto val="1"/>
        <c:lblAlgn val="ctr"/>
        <c:lblOffset val="100"/>
        <c:noMultiLvlLbl val="0"/>
      </c:catAx>
      <c:valAx>
        <c:axId val="1364817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4802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'A-SA-018'!$K$13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'A-SA-018'!$E$13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60640"/>
        <c:axId val="136962432"/>
      </c:barChart>
      <c:catAx>
        <c:axId val="136960640"/>
        <c:scaling>
          <c:orientation val="minMax"/>
        </c:scaling>
        <c:delete val="1"/>
        <c:axPos val="l"/>
        <c:majorTickMark val="out"/>
        <c:minorTickMark val="none"/>
        <c:tickLblPos val="none"/>
        <c:crossAx val="136962432"/>
        <c:crosses val="autoZero"/>
        <c:auto val="1"/>
        <c:lblAlgn val="ctr"/>
        <c:lblOffset val="100"/>
        <c:noMultiLvlLbl val="0"/>
      </c:catAx>
      <c:valAx>
        <c:axId val="1369624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9606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'A-SA-019'!$K$13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'A-SA-019'!$E$13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01312"/>
        <c:axId val="137102848"/>
      </c:barChart>
      <c:catAx>
        <c:axId val="137101312"/>
        <c:scaling>
          <c:orientation val="minMax"/>
        </c:scaling>
        <c:delete val="1"/>
        <c:axPos val="l"/>
        <c:majorTickMark val="out"/>
        <c:minorTickMark val="none"/>
        <c:tickLblPos val="none"/>
        <c:crossAx val="137102848"/>
        <c:crosses val="autoZero"/>
        <c:auto val="1"/>
        <c:lblAlgn val="ctr"/>
        <c:lblOffset val="100"/>
        <c:noMultiLvlLbl val="0"/>
      </c:catAx>
      <c:valAx>
        <c:axId val="1371028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101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'A-SA-020'!$K$13</c:f>
              <c:numCache>
                <c:formatCode>0.00</c:formatCode>
                <c:ptCount val="1"/>
                <c:pt idx="0">
                  <c:v>36.051502145922747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'A-SA-020'!$E$13</c:f>
              <c:numCache>
                <c:formatCode>0.00</c:formatCode>
                <c:ptCount val="1"/>
                <c:pt idx="0">
                  <c:v>63.948497854077253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78848"/>
        <c:axId val="139680384"/>
      </c:barChart>
      <c:catAx>
        <c:axId val="139678848"/>
        <c:scaling>
          <c:orientation val="minMax"/>
        </c:scaling>
        <c:delete val="1"/>
        <c:axPos val="l"/>
        <c:majorTickMark val="out"/>
        <c:minorTickMark val="none"/>
        <c:tickLblPos val="none"/>
        <c:crossAx val="139680384"/>
        <c:crosses val="autoZero"/>
        <c:auto val="1"/>
        <c:lblAlgn val="ctr"/>
        <c:lblOffset val="100"/>
        <c:noMultiLvlLbl val="0"/>
      </c:catAx>
      <c:valAx>
        <c:axId val="1396803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6788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'A-SA-021'!$K$13</c:f>
              <c:numCache>
                <c:formatCode>0.00</c:formatCode>
                <c:ptCount val="1"/>
                <c:pt idx="0">
                  <c:v>52.631578947368418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'A-SA-021'!$E$13</c:f>
              <c:numCache>
                <c:formatCode>0.00</c:formatCode>
                <c:ptCount val="1"/>
                <c:pt idx="0">
                  <c:v>47.368421052631582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08672"/>
        <c:axId val="139718656"/>
      </c:barChart>
      <c:catAx>
        <c:axId val="139708672"/>
        <c:scaling>
          <c:orientation val="minMax"/>
        </c:scaling>
        <c:delete val="1"/>
        <c:axPos val="l"/>
        <c:majorTickMark val="out"/>
        <c:minorTickMark val="none"/>
        <c:tickLblPos val="none"/>
        <c:crossAx val="139718656"/>
        <c:crosses val="autoZero"/>
        <c:auto val="1"/>
        <c:lblAlgn val="ctr"/>
        <c:lblOffset val="100"/>
        <c:noMultiLvlLbl val="0"/>
      </c:catAx>
      <c:valAx>
        <c:axId val="1397186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7086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'A-SA-022'!$K$13</c:f>
              <c:numCache>
                <c:formatCode>0.00</c:formatCode>
                <c:ptCount val="1"/>
                <c:pt idx="0">
                  <c:v>53.333333333333336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'A-SA-022'!$E$13</c:f>
              <c:numCache>
                <c:formatCode>0.00</c:formatCode>
                <c:ptCount val="1"/>
                <c:pt idx="0">
                  <c:v>46.666666666666664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16160"/>
        <c:axId val="141530240"/>
      </c:barChart>
      <c:catAx>
        <c:axId val="141516160"/>
        <c:scaling>
          <c:orientation val="minMax"/>
        </c:scaling>
        <c:delete val="1"/>
        <c:axPos val="l"/>
        <c:majorTickMark val="out"/>
        <c:minorTickMark val="none"/>
        <c:tickLblPos val="none"/>
        <c:crossAx val="141530240"/>
        <c:crosses val="autoZero"/>
        <c:auto val="1"/>
        <c:lblAlgn val="ctr"/>
        <c:lblOffset val="100"/>
        <c:noMultiLvlLbl val="0"/>
      </c:catAx>
      <c:valAx>
        <c:axId val="1415302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15161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85012587712262E-2"/>
          <c:y val="0.12812138208751303"/>
          <c:w val="0.9071075044190906"/>
          <c:h val="0.67858565624502942"/>
        </c:manualLayout>
      </c:layout>
      <c:barChart>
        <c:barDir val="col"/>
        <c:grouping val="clustered"/>
        <c:varyColors val="0"/>
        <c:ser>
          <c:idx val="0"/>
          <c:order val="0"/>
          <c:tx>
            <c:v>Perfil Profissional</c:v>
          </c:tx>
          <c:invertIfNegative val="0"/>
          <c:cat>
            <c:strRef>
              <c:f>'COL ASA'!$A$20:$A$81</c:f>
              <c:strCache>
                <c:ptCount val="55"/>
                <c:pt idx="0">
                  <c:v>A-S A-001</c:v>
                </c:pt>
                <c:pt idx="1">
                  <c:v>A-S A-002</c:v>
                </c:pt>
                <c:pt idx="2">
                  <c:v>A-S A-003</c:v>
                </c:pt>
                <c:pt idx="3">
                  <c:v>A-S A-004</c:v>
                </c:pt>
                <c:pt idx="4">
                  <c:v>A-S A-005</c:v>
                </c:pt>
                <c:pt idx="5">
                  <c:v>A-S A-006</c:v>
                </c:pt>
                <c:pt idx="6">
                  <c:v>A-S A-007</c:v>
                </c:pt>
                <c:pt idx="7">
                  <c:v>A-S A-008</c:v>
                </c:pt>
                <c:pt idx="8">
                  <c:v>A-S A-009</c:v>
                </c:pt>
                <c:pt idx="9">
                  <c:v>A-S A-010</c:v>
                </c:pt>
                <c:pt idx="10">
                  <c:v>A-S A-011</c:v>
                </c:pt>
                <c:pt idx="11">
                  <c:v>A-S A-012</c:v>
                </c:pt>
                <c:pt idx="12">
                  <c:v>A-S A-013</c:v>
                </c:pt>
                <c:pt idx="13">
                  <c:v>A-S A-014</c:v>
                </c:pt>
                <c:pt idx="14">
                  <c:v>A-S A-015</c:v>
                </c:pt>
                <c:pt idx="15">
                  <c:v>A-S A-016</c:v>
                </c:pt>
                <c:pt idx="16">
                  <c:v>A-S A-017</c:v>
                </c:pt>
                <c:pt idx="17">
                  <c:v>A-S A-018</c:v>
                </c:pt>
                <c:pt idx="18">
                  <c:v>A-S A-019</c:v>
                </c:pt>
                <c:pt idx="19">
                  <c:v>A-S A-020</c:v>
                </c:pt>
                <c:pt idx="20">
                  <c:v>A-S A-021</c:v>
                </c:pt>
                <c:pt idx="21">
                  <c:v>A-S A-022</c:v>
                </c:pt>
                <c:pt idx="22">
                  <c:v>A-S A-023</c:v>
                </c:pt>
                <c:pt idx="23">
                  <c:v>A-S A-024</c:v>
                </c:pt>
                <c:pt idx="24">
                  <c:v>A-S A-025</c:v>
                </c:pt>
                <c:pt idx="25">
                  <c:v>A-S A-026</c:v>
                </c:pt>
                <c:pt idx="26">
                  <c:v>A-S A-027</c:v>
                </c:pt>
                <c:pt idx="27">
                  <c:v>A-S A-028</c:v>
                </c:pt>
                <c:pt idx="28">
                  <c:v>A-S A-029</c:v>
                </c:pt>
                <c:pt idx="29">
                  <c:v>A-S A-030</c:v>
                </c:pt>
                <c:pt idx="30">
                  <c:v>A-S A-031</c:v>
                </c:pt>
                <c:pt idx="31">
                  <c:v>A-S A-032</c:v>
                </c:pt>
                <c:pt idx="32">
                  <c:v>A-S A-033</c:v>
                </c:pt>
                <c:pt idx="33">
                  <c:v>A-S A-034</c:v>
                </c:pt>
                <c:pt idx="34">
                  <c:v>A-S A-035</c:v>
                </c:pt>
                <c:pt idx="35">
                  <c:v>A-S A-036</c:v>
                </c:pt>
                <c:pt idx="36">
                  <c:v>A-S A-037</c:v>
                </c:pt>
                <c:pt idx="37">
                  <c:v>A-S A-038</c:v>
                </c:pt>
                <c:pt idx="38">
                  <c:v>A-S A-039</c:v>
                </c:pt>
                <c:pt idx="39">
                  <c:v>A-S A-040</c:v>
                </c:pt>
                <c:pt idx="40">
                  <c:v>A-S A-041</c:v>
                </c:pt>
                <c:pt idx="41">
                  <c:v>A-S A-042</c:v>
                </c:pt>
                <c:pt idx="42">
                  <c:v>A-S A-043</c:v>
                </c:pt>
                <c:pt idx="43">
                  <c:v>A-S A-044</c:v>
                </c:pt>
                <c:pt idx="44">
                  <c:v>A-S A-045</c:v>
                </c:pt>
                <c:pt idx="45">
                  <c:v>A-S A-046</c:v>
                </c:pt>
                <c:pt idx="46">
                  <c:v>A-S A-047</c:v>
                </c:pt>
                <c:pt idx="47">
                  <c:v>A-S A-048</c:v>
                </c:pt>
                <c:pt idx="48">
                  <c:v>A-S A-049</c:v>
                </c:pt>
                <c:pt idx="49">
                  <c:v>A-S A-050</c:v>
                </c:pt>
                <c:pt idx="50">
                  <c:v>A-S A-051</c:v>
                </c:pt>
                <c:pt idx="51">
                  <c:v>A-S A-052</c:v>
                </c:pt>
                <c:pt idx="52">
                  <c:v>A-S A-053</c:v>
                </c:pt>
                <c:pt idx="53">
                  <c:v>A-S A-054</c:v>
                </c:pt>
                <c:pt idx="54">
                  <c:v>A-S A-055</c:v>
                </c:pt>
              </c:strCache>
            </c:strRef>
          </c:cat>
          <c:val>
            <c:numRef>
              <c:f>'COL ASA'!$B$20:$B$81</c:f>
              <c:numCache>
                <c:formatCode>0.00</c:formatCode>
                <c:ptCount val="62"/>
                <c:pt idx="0">
                  <c:v>0</c:v>
                </c:pt>
                <c:pt idx="1">
                  <c:v>60.489510489510486</c:v>
                </c:pt>
                <c:pt idx="2">
                  <c:v>36.049382716049379</c:v>
                </c:pt>
                <c:pt idx="3">
                  <c:v>50.427350427350426</c:v>
                </c:pt>
                <c:pt idx="4">
                  <c:v>43.892339544513455</c:v>
                </c:pt>
                <c:pt idx="5">
                  <c:v>51.25</c:v>
                </c:pt>
                <c:pt idx="6">
                  <c:v>65.834428383705657</c:v>
                </c:pt>
                <c:pt idx="7">
                  <c:v>41.53846153846154</c:v>
                </c:pt>
                <c:pt idx="8">
                  <c:v>66.666666666666671</c:v>
                </c:pt>
                <c:pt idx="9">
                  <c:v>51.78997613365155</c:v>
                </c:pt>
                <c:pt idx="10">
                  <c:v>38.216560509554142</c:v>
                </c:pt>
                <c:pt idx="11">
                  <c:v>39.222614840989401</c:v>
                </c:pt>
                <c:pt idx="12">
                  <c:v>30.659025787965614</c:v>
                </c:pt>
                <c:pt idx="13">
                  <c:v>58.064516129032256</c:v>
                </c:pt>
                <c:pt idx="14">
                  <c:v>55.555555555555557</c:v>
                </c:pt>
                <c:pt idx="15">
                  <c:v>41.353383458646618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63.948497854077253</c:v>
                </c:pt>
                <c:pt idx="20">
                  <c:v>47.368421052631582</c:v>
                </c:pt>
                <c:pt idx="21">
                  <c:v>46.666666666666664</c:v>
                </c:pt>
                <c:pt idx="22">
                  <c:v>36.363636363636367</c:v>
                </c:pt>
                <c:pt idx="23">
                  <c:v>35.227272727272727</c:v>
                </c:pt>
                <c:pt idx="24">
                  <c:v>53.846153846153847</c:v>
                </c:pt>
                <c:pt idx="25">
                  <c:v>21.176470588235293</c:v>
                </c:pt>
                <c:pt idx="26">
                  <c:v>52.873563218390807</c:v>
                </c:pt>
                <c:pt idx="27">
                  <c:v>81.06312292358804</c:v>
                </c:pt>
                <c:pt idx="28">
                  <c:v>3.2085561497326203</c:v>
                </c:pt>
                <c:pt idx="29">
                  <c:v>20</c:v>
                </c:pt>
                <c:pt idx="30">
                  <c:v>11.627906976744185</c:v>
                </c:pt>
                <c:pt idx="31">
                  <c:v>0</c:v>
                </c:pt>
                <c:pt idx="32">
                  <c:v>57.312252964426875</c:v>
                </c:pt>
                <c:pt idx="33">
                  <c:v>47.368421052631582</c:v>
                </c:pt>
                <c:pt idx="34">
                  <c:v>0</c:v>
                </c:pt>
                <c:pt idx="35">
                  <c:v>0</c:v>
                </c:pt>
                <c:pt idx="36">
                  <c:v>23.966942148760332</c:v>
                </c:pt>
                <c:pt idx="37">
                  <c:v>40.972222222222221</c:v>
                </c:pt>
                <c:pt idx="38">
                  <c:v>44.252873563218394</c:v>
                </c:pt>
                <c:pt idx="39">
                  <c:v>67.10526315789474</c:v>
                </c:pt>
                <c:pt idx="40">
                  <c:v>2.5641025641025643</c:v>
                </c:pt>
                <c:pt idx="41">
                  <c:v>15.568862275449101</c:v>
                </c:pt>
                <c:pt idx="42">
                  <c:v>25</c:v>
                </c:pt>
                <c:pt idx="43">
                  <c:v>18.435754189944134</c:v>
                </c:pt>
                <c:pt idx="44">
                  <c:v>28.997867803837952</c:v>
                </c:pt>
                <c:pt idx="45">
                  <c:v>46.268656716417908</c:v>
                </c:pt>
                <c:pt idx="46">
                  <c:v>0</c:v>
                </c:pt>
                <c:pt idx="47">
                  <c:v>14.644351464435147</c:v>
                </c:pt>
                <c:pt idx="48">
                  <c:v>29.411764705882351</c:v>
                </c:pt>
                <c:pt idx="49">
                  <c:v>0.49261083743842365</c:v>
                </c:pt>
                <c:pt idx="50">
                  <c:v>40</c:v>
                </c:pt>
                <c:pt idx="51">
                  <c:v>56.71641791044776</c:v>
                </c:pt>
                <c:pt idx="52">
                  <c:v>26.881720430107528</c:v>
                </c:pt>
                <c:pt idx="53">
                  <c:v>51.980198019801982</c:v>
                </c:pt>
                <c:pt idx="54">
                  <c:v>46.601941747572816</c:v>
                </c:pt>
              </c:numCache>
            </c:numRef>
          </c:val>
        </c:ser>
        <c:ser>
          <c:idx val="1"/>
          <c:order val="1"/>
          <c:tx>
            <c:v>Perfil Acadêmico</c:v>
          </c:tx>
          <c:invertIfNegative val="0"/>
          <c:cat>
            <c:strRef>
              <c:f>'COL ASA'!$A$20:$A$81</c:f>
              <c:strCache>
                <c:ptCount val="55"/>
                <c:pt idx="0">
                  <c:v>A-S A-001</c:v>
                </c:pt>
                <c:pt idx="1">
                  <c:v>A-S A-002</c:v>
                </c:pt>
                <c:pt idx="2">
                  <c:v>A-S A-003</c:v>
                </c:pt>
                <c:pt idx="3">
                  <c:v>A-S A-004</c:v>
                </c:pt>
                <c:pt idx="4">
                  <c:v>A-S A-005</c:v>
                </c:pt>
                <c:pt idx="5">
                  <c:v>A-S A-006</c:v>
                </c:pt>
                <c:pt idx="6">
                  <c:v>A-S A-007</c:v>
                </c:pt>
                <c:pt idx="7">
                  <c:v>A-S A-008</c:v>
                </c:pt>
                <c:pt idx="8">
                  <c:v>A-S A-009</c:v>
                </c:pt>
                <c:pt idx="9">
                  <c:v>A-S A-010</c:v>
                </c:pt>
                <c:pt idx="10">
                  <c:v>A-S A-011</c:v>
                </c:pt>
                <c:pt idx="11">
                  <c:v>A-S A-012</c:v>
                </c:pt>
                <c:pt idx="12">
                  <c:v>A-S A-013</c:v>
                </c:pt>
                <c:pt idx="13">
                  <c:v>A-S A-014</c:v>
                </c:pt>
                <c:pt idx="14">
                  <c:v>A-S A-015</c:v>
                </c:pt>
                <c:pt idx="15">
                  <c:v>A-S A-016</c:v>
                </c:pt>
                <c:pt idx="16">
                  <c:v>A-S A-017</c:v>
                </c:pt>
                <c:pt idx="17">
                  <c:v>A-S A-018</c:v>
                </c:pt>
                <c:pt idx="18">
                  <c:v>A-S A-019</c:v>
                </c:pt>
                <c:pt idx="19">
                  <c:v>A-S A-020</c:v>
                </c:pt>
                <c:pt idx="20">
                  <c:v>A-S A-021</c:v>
                </c:pt>
                <c:pt idx="21">
                  <c:v>A-S A-022</c:v>
                </c:pt>
                <c:pt idx="22">
                  <c:v>A-S A-023</c:v>
                </c:pt>
                <c:pt idx="23">
                  <c:v>A-S A-024</c:v>
                </c:pt>
                <c:pt idx="24">
                  <c:v>A-S A-025</c:v>
                </c:pt>
                <c:pt idx="25">
                  <c:v>A-S A-026</c:v>
                </c:pt>
                <c:pt idx="26">
                  <c:v>A-S A-027</c:v>
                </c:pt>
                <c:pt idx="27">
                  <c:v>A-S A-028</c:v>
                </c:pt>
                <c:pt idx="28">
                  <c:v>A-S A-029</c:v>
                </c:pt>
                <c:pt idx="29">
                  <c:v>A-S A-030</c:v>
                </c:pt>
                <c:pt idx="30">
                  <c:v>A-S A-031</c:v>
                </c:pt>
                <c:pt idx="31">
                  <c:v>A-S A-032</c:v>
                </c:pt>
                <c:pt idx="32">
                  <c:v>A-S A-033</c:v>
                </c:pt>
                <c:pt idx="33">
                  <c:v>A-S A-034</c:v>
                </c:pt>
                <c:pt idx="34">
                  <c:v>A-S A-035</c:v>
                </c:pt>
                <c:pt idx="35">
                  <c:v>A-S A-036</c:v>
                </c:pt>
                <c:pt idx="36">
                  <c:v>A-S A-037</c:v>
                </c:pt>
                <c:pt idx="37">
                  <c:v>A-S A-038</c:v>
                </c:pt>
                <c:pt idx="38">
                  <c:v>A-S A-039</c:v>
                </c:pt>
                <c:pt idx="39">
                  <c:v>A-S A-040</c:v>
                </c:pt>
                <c:pt idx="40">
                  <c:v>A-S A-041</c:v>
                </c:pt>
                <c:pt idx="41">
                  <c:v>A-S A-042</c:v>
                </c:pt>
                <c:pt idx="42">
                  <c:v>A-S A-043</c:v>
                </c:pt>
                <c:pt idx="43">
                  <c:v>A-S A-044</c:v>
                </c:pt>
                <c:pt idx="44">
                  <c:v>A-S A-045</c:v>
                </c:pt>
                <c:pt idx="45">
                  <c:v>A-S A-046</c:v>
                </c:pt>
                <c:pt idx="46">
                  <c:v>A-S A-047</c:v>
                </c:pt>
                <c:pt idx="47">
                  <c:v>A-S A-048</c:v>
                </c:pt>
                <c:pt idx="48">
                  <c:v>A-S A-049</c:v>
                </c:pt>
                <c:pt idx="49">
                  <c:v>A-S A-050</c:v>
                </c:pt>
                <c:pt idx="50">
                  <c:v>A-S A-051</c:v>
                </c:pt>
                <c:pt idx="51">
                  <c:v>A-S A-052</c:v>
                </c:pt>
                <c:pt idx="52">
                  <c:v>A-S A-053</c:v>
                </c:pt>
                <c:pt idx="53">
                  <c:v>A-S A-054</c:v>
                </c:pt>
                <c:pt idx="54">
                  <c:v>A-S A-055</c:v>
                </c:pt>
              </c:strCache>
            </c:strRef>
          </c:cat>
          <c:val>
            <c:numRef>
              <c:f>'COL ASA'!$C$20:$C$81</c:f>
              <c:numCache>
                <c:formatCode>0.00</c:formatCode>
                <c:ptCount val="62"/>
                <c:pt idx="0">
                  <c:v>100</c:v>
                </c:pt>
                <c:pt idx="1">
                  <c:v>39.510489510489514</c:v>
                </c:pt>
                <c:pt idx="2">
                  <c:v>63.950617283950621</c:v>
                </c:pt>
                <c:pt idx="3">
                  <c:v>49.572649572649574</c:v>
                </c:pt>
                <c:pt idx="4">
                  <c:v>56.107660455486545</c:v>
                </c:pt>
                <c:pt idx="5">
                  <c:v>48.75</c:v>
                </c:pt>
                <c:pt idx="6">
                  <c:v>34.165571616294351</c:v>
                </c:pt>
                <c:pt idx="7">
                  <c:v>58.46153846153846</c:v>
                </c:pt>
                <c:pt idx="8">
                  <c:v>33.333333333333336</c:v>
                </c:pt>
                <c:pt idx="9">
                  <c:v>48.21002386634845</c:v>
                </c:pt>
                <c:pt idx="10">
                  <c:v>61.783439490445858</c:v>
                </c:pt>
                <c:pt idx="11">
                  <c:v>60.777385159010599</c:v>
                </c:pt>
                <c:pt idx="12">
                  <c:v>69.340974212034382</c:v>
                </c:pt>
                <c:pt idx="13">
                  <c:v>41.935483870967744</c:v>
                </c:pt>
                <c:pt idx="14">
                  <c:v>44.444444444444443</c:v>
                </c:pt>
                <c:pt idx="15">
                  <c:v>58.646616541353382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36.051502145922747</c:v>
                </c:pt>
                <c:pt idx="20">
                  <c:v>52.631578947368418</c:v>
                </c:pt>
                <c:pt idx="21">
                  <c:v>53.333333333333336</c:v>
                </c:pt>
                <c:pt idx="22">
                  <c:v>63.636363636363633</c:v>
                </c:pt>
                <c:pt idx="23">
                  <c:v>64.772727272727266</c:v>
                </c:pt>
                <c:pt idx="24">
                  <c:v>46.153846153846153</c:v>
                </c:pt>
                <c:pt idx="25">
                  <c:v>78.82352941176471</c:v>
                </c:pt>
                <c:pt idx="26">
                  <c:v>47.126436781609193</c:v>
                </c:pt>
                <c:pt idx="27">
                  <c:v>18.93687707641196</c:v>
                </c:pt>
                <c:pt idx="28">
                  <c:v>96.791443850267385</c:v>
                </c:pt>
                <c:pt idx="29">
                  <c:v>80</c:v>
                </c:pt>
                <c:pt idx="30">
                  <c:v>88.372093023255815</c:v>
                </c:pt>
                <c:pt idx="31">
                  <c:v>100</c:v>
                </c:pt>
                <c:pt idx="32">
                  <c:v>42.687747035573125</c:v>
                </c:pt>
                <c:pt idx="33">
                  <c:v>52.631578947368418</c:v>
                </c:pt>
                <c:pt idx="34">
                  <c:v>100</c:v>
                </c:pt>
                <c:pt idx="35">
                  <c:v>100</c:v>
                </c:pt>
                <c:pt idx="36">
                  <c:v>76.033057851239676</c:v>
                </c:pt>
                <c:pt idx="37">
                  <c:v>59.027777777777779</c:v>
                </c:pt>
                <c:pt idx="38">
                  <c:v>55.747126436781606</c:v>
                </c:pt>
                <c:pt idx="39">
                  <c:v>32.89473684210526</c:v>
                </c:pt>
                <c:pt idx="40">
                  <c:v>97.435897435897431</c:v>
                </c:pt>
                <c:pt idx="41">
                  <c:v>84.431137724550894</c:v>
                </c:pt>
                <c:pt idx="42">
                  <c:v>75</c:v>
                </c:pt>
                <c:pt idx="43">
                  <c:v>81.564245810055866</c:v>
                </c:pt>
                <c:pt idx="44">
                  <c:v>71.002132196162052</c:v>
                </c:pt>
                <c:pt idx="45">
                  <c:v>53.731343283582092</c:v>
                </c:pt>
                <c:pt idx="46">
                  <c:v>100</c:v>
                </c:pt>
                <c:pt idx="47">
                  <c:v>85.355648535564853</c:v>
                </c:pt>
                <c:pt idx="48">
                  <c:v>70.588235294117652</c:v>
                </c:pt>
                <c:pt idx="49">
                  <c:v>99.50738916256158</c:v>
                </c:pt>
                <c:pt idx="50">
                  <c:v>60</c:v>
                </c:pt>
                <c:pt idx="51">
                  <c:v>43.28358208955224</c:v>
                </c:pt>
                <c:pt idx="52">
                  <c:v>73.118279569892479</c:v>
                </c:pt>
                <c:pt idx="53">
                  <c:v>48.019801980198018</c:v>
                </c:pt>
                <c:pt idx="54">
                  <c:v>53.398058252427184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42336"/>
        <c:axId val="94943872"/>
      </c:barChart>
      <c:catAx>
        <c:axId val="94942336"/>
        <c:scaling>
          <c:orientation val="minMax"/>
        </c:scaling>
        <c:delete val="0"/>
        <c:axPos val="b"/>
        <c:majorTickMark val="out"/>
        <c:minorTickMark val="none"/>
        <c:tickLblPos val="nextTo"/>
        <c:crossAx val="94943872"/>
        <c:crosses val="autoZero"/>
        <c:auto val="1"/>
        <c:lblAlgn val="ctr"/>
        <c:lblOffset val="100"/>
        <c:noMultiLvlLbl val="0"/>
      </c:catAx>
      <c:valAx>
        <c:axId val="94943872"/>
        <c:scaling>
          <c:orientation val="minMax"/>
          <c:max val="100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4942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'A-SA-023'!$K$13</c:f>
              <c:numCache>
                <c:formatCode>0.00</c:formatCode>
                <c:ptCount val="1"/>
                <c:pt idx="0">
                  <c:v>63.636363636363633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'A-SA-023'!$E$13</c:f>
              <c:numCache>
                <c:formatCode>0.00</c:formatCode>
                <c:ptCount val="1"/>
                <c:pt idx="0">
                  <c:v>36.363636363636367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46240"/>
        <c:axId val="141547776"/>
      </c:barChart>
      <c:catAx>
        <c:axId val="141546240"/>
        <c:scaling>
          <c:orientation val="minMax"/>
        </c:scaling>
        <c:delete val="1"/>
        <c:axPos val="l"/>
        <c:majorTickMark val="out"/>
        <c:minorTickMark val="none"/>
        <c:tickLblPos val="none"/>
        <c:crossAx val="141547776"/>
        <c:crosses val="autoZero"/>
        <c:auto val="1"/>
        <c:lblAlgn val="ctr"/>
        <c:lblOffset val="100"/>
        <c:noMultiLvlLbl val="0"/>
      </c:catAx>
      <c:valAx>
        <c:axId val="1415477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15462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'A-SA-024'!$K$13</c:f>
              <c:numCache>
                <c:formatCode>0.00</c:formatCode>
                <c:ptCount val="1"/>
                <c:pt idx="0">
                  <c:v>64.772727272727266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'A-SA-024'!$E$13</c:f>
              <c:numCache>
                <c:formatCode>0.00</c:formatCode>
                <c:ptCount val="1"/>
                <c:pt idx="0">
                  <c:v>35.227272727272727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94656"/>
        <c:axId val="142696448"/>
      </c:barChart>
      <c:catAx>
        <c:axId val="142694656"/>
        <c:scaling>
          <c:orientation val="minMax"/>
        </c:scaling>
        <c:delete val="1"/>
        <c:axPos val="l"/>
        <c:majorTickMark val="out"/>
        <c:minorTickMark val="none"/>
        <c:tickLblPos val="none"/>
        <c:crossAx val="142696448"/>
        <c:crosses val="autoZero"/>
        <c:auto val="1"/>
        <c:lblAlgn val="ctr"/>
        <c:lblOffset val="100"/>
        <c:noMultiLvlLbl val="0"/>
      </c:catAx>
      <c:valAx>
        <c:axId val="1426964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6946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'A-SA-025'!$K$13</c:f>
              <c:numCache>
                <c:formatCode>0.00</c:formatCode>
                <c:ptCount val="1"/>
                <c:pt idx="0">
                  <c:v>46.153846153846153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'A-SA-025'!$E$13</c:f>
              <c:numCache>
                <c:formatCode>0.00</c:formatCode>
                <c:ptCount val="1"/>
                <c:pt idx="0">
                  <c:v>53.846153846153847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24480"/>
        <c:axId val="142726272"/>
      </c:barChart>
      <c:catAx>
        <c:axId val="142724480"/>
        <c:scaling>
          <c:orientation val="minMax"/>
        </c:scaling>
        <c:delete val="1"/>
        <c:axPos val="l"/>
        <c:majorTickMark val="out"/>
        <c:minorTickMark val="none"/>
        <c:tickLblPos val="none"/>
        <c:crossAx val="142726272"/>
        <c:crosses val="autoZero"/>
        <c:auto val="1"/>
        <c:lblAlgn val="ctr"/>
        <c:lblOffset val="100"/>
        <c:noMultiLvlLbl val="0"/>
      </c:catAx>
      <c:valAx>
        <c:axId val="1427262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7244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'A-SA-026'!$K$13</c:f>
              <c:numCache>
                <c:formatCode>0.00</c:formatCode>
                <c:ptCount val="1"/>
                <c:pt idx="0">
                  <c:v>78.82352941176471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'A-SA-026'!$E$13</c:f>
              <c:numCache>
                <c:formatCode>0.00</c:formatCode>
                <c:ptCount val="1"/>
                <c:pt idx="0">
                  <c:v>21.176470588235293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54976"/>
        <c:axId val="143456512"/>
      </c:barChart>
      <c:catAx>
        <c:axId val="143454976"/>
        <c:scaling>
          <c:orientation val="minMax"/>
        </c:scaling>
        <c:delete val="1"/>
        <c:axPos val="l"/>
        <c:majorTickMark val="out"/>
        <c:minorTickMark val="none"/>
        <c:tickLblPos val="none"/>
        <c:crossAx val="143456512"/>
        <c:crosses val="autoZero"/>
        <c:auto val="1"/>
        <c:lblAlgn val="ctr"/>
        <c:lblOffset val="100"/>
        <c:noMultiLvlLbl val="0"/>
      </c:catAx>
      <c:valAx>
        <c:axId val="1434565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34549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'A-SA-027'!$K$13</c:f>
              <c:numCache>
                <c:formatCode>0.00</c:formatCode>
                <c:ptCount val="1"/>
                <c:pt idx="0">
                  <c:v>47.126436781609193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'A-SA-027'!$E$13</c:f>
              <c:numCache>
                <c:formatCode>0.00</c:formatCode>
                <c:ptCount val="1"/>
                <c:pt idx="0">
                  <c:v>52.873563218390807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11200"/>
        <c:axId val="144612736"/>
      </c:barChart>
      <c:catAx>
        <c:axId val="144611200"/>
        <c:scaling>
          <c:orientation val="minMax"/>
        </c:scaling>
        <c:delete val="1"/>
        <c:axPos val="l"/>
        <c:majorTickMark val="out"/>
        <c:minorTickMark val="none"/>
        <c:tickLblPos val="none"/>
        <c:crossAx val="144612736"/>
        <c:crosses val="autoZero"/>
        <c:auto val="1"/>
        <c:lblAlgn val="ctr"/>
        <c:lblOffset val="100"/>
        <c:noMultiLvlLbl val="0"/>
      </c:catAx>
      <c:valAx>
        <c:axId val="1446127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46112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'A-SA-028'!$K$13</c:f>
              <c:numCache>
                <c:formatCode>0.00</c:formatCode>
                <c:ptCount val="1"/>
                <c:pt idx="0">
                  <c:v>18.93687707641196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'A-SA-028'!$E$13</c:f>
              <c:numCache>
                <c:formatCode>0.00</c:formatCode>
                <c:ptCount val="1"/>
                <c:pt idx="0">
                  <c:v>81.06312292358804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87200"/>
        <c:axId val="145617664"/>
      </c:barChart>
      <c:catAx>
        <c:axId val="145587200"/>
        <c:scaling>
          <c:orientation val="minMax"/>
        </c:scaling>
        <c:delete val="1"/>
        <c:axPos val="l"/>
        <c:majorTickMark val="out"/>
        <c:minorTickMark val="none"/>
        <c:tickLblPos val="none"/>
        <c:crossAx val="145617664"/>
        <c:crosses val="autoZero"/>
        <c:auto val="1"/>
        <c:lblAlgn val="ctr"/>
        <c:lblOffset val="100"/>
        <c:noMultiLvlLbl val="0"/>
      </c:catAx>
      <c:valAx>
        <c:axId val="1456176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55872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'A-SA-029'!$K$13</c:f>
              <c:numCache>
                <c:formatCode>0.00</c:formatCode>
                <c:ptCount val="1"/>
                <c:pt idx="0">
                  <c:v>96.791443850267385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'A-SA-029'!$E$13</c:f>
              <c:numCache>
                <c:formatCode>0.00</c:formatCode>
                <c:ptCount val="1"/>
                <c:pt idx="0">
                  <c:v>3.2085561497326203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54304"/>
        <c:axId val="147555840"/>
      </c:barChart>
      <c:catAx>
        <c:axId val="147554304"/>
        <c:scaling>
          <c:orientation val="minMax"/>
        </c:scaling>
        <c:delete val="1"/>
        <c:axPos val="l"/>
        <c:majorTickMark val="out"/>
        <c:minorTickMark val="none"/>
        <c:tickLblPos val="none"/>
        <c:crossAx val="147555840"/>
        <c:crosses val="autoZero"/>
        <c:auto val="1"/>
        <c:lblAlgn val="ctr"/>
        <c:lblOffset val="100"/>
        <c:noMultiLvlLbl val="0"/>
      </c:catAx>
      <c:valAx>
        <c:axId val="1475558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75543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'A-SA-030'!$K$13</c:f>
              <c:numCache>
                <c:formatCode>0.00</c:formatCode>
                <c:ptCount val="1"/>
                <c:pt idx="0">
                  <c:v>80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'A-SA-030'!$E$13</c:f>
              <c:numCache>
                <c:formatCode>0.00</c:formatCode>
                <c:ptCount val="1"/>
                <c:pt idx="0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575360"/>
        <c:axId val="148576896"/>
      </c:barChart>
      <c:catAx>
        <c:axId val="148575360"/>
        <c:scaling>
          <c:orientation val="minMax"/>
        </c:scaling>
        <c:delete val="1"/>
        <c:axPos val="l"/>
        <c:majorTickMark val="out"/>
        <c:minorTickMark val="none"/>
        <c:tickLblPos val="none"/>
        <c:crossAx val="148576896"/>
        <c:crosses val="autoZero"/>
        <c:auto val="1"/>
        <c:lblAlgn val="ctr"/>
        <c:lblOffset val="100"/>
        <c:noMultiLvlLbl val="0"/>
      </c:catAx>
      <c:valAx>
        <c:axId val="1485768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5753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'A-SA-031'!$K$13</c:f>
              <c:numCache>
                <c:formatCode>0.00</c:formatCode>
                <c:ptCount val="1"/>
                <c:pt idx="0">
                  <c:v>88.372093023255815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'A-SA-031'!$E$13</c:f>
              <c:numCache>
                <c:formatCode>0.00</c:formatCode>
                <c:ptCount val="1"/>
                <c:pt idx="0">
                  <c:v>11.627906976744185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05184"/>
        <c:axId val="148615168"/>
      </c:barChart>
      <c:catAx>
        <c:axId val="148605184"/>
        <c:scaling>
          <c:orientation val="minMax"/>
        </c:scaling>
        <c:delete val="1"/>
        <c:axPos val="l"/>
        <c:majorTickMark val="out"/>
        <c:minorTickMark val="none"/>
        <c:tickLblPos val="none"/>
        <c:crossAx val="148615168"/>
        <c:crosses val="autoZero"/>
        <c:auto val="1"/>
        <c:lblAlgn val="ctr"/>
        <c:lblOffset val="100"/>
        <c:noMultiLvlLbl val="0"/>
      </c:catAx>
      <c:valAx>
        <c:axId val="1486151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05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'A-SA-032'!$K$13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'A-SA-032'!$E$13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92352"/>
        <c:axId val="148706432"/>
      </c:barChart>
      <c:catAx>
        <c:axId val="148692352"/>
        <c:scaling>
          <c:orientation val="minMax"/>
        </c:scaling>
        <c:delete val="1"/>
        <c:axPos val="l"/>
        <c:majorTickMark val="out"/>
        <c:minorTickMark val="none"/>
        <c:tickLblPos val="none"/>
        <c:crossAx val="148706432"/>
        <c:crosses val="autoZero"/>
        <c:auto val="1"/>
        <c:lblAlgn val="ctr"/>
        <c:lblOffset val="100"/>
        <c:noMultiLvlLbl val="0"/>
      </c:catAx>
      <c:valAx>
        <c:axId val="1487064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923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Pontuação - Formação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071741032370933E-2"/>
          <c:y val="0.13835718361291796"/>
          <c:w val="0.87483542235792255"/>
          <c:h val="0.63017710829624551"/>
        </c:manualLayout>
      </c:layout>
      <c:barChart>
        <c:barDir val="col"/>
        <c:grouping val="clustered"/>
        <c:varyColors val="0"/>
        <c:ser>
          <c:idx val="0"/>
          <c:order val="0"/>
          <c:tx>
            <c:v>Formação Acadêmica</c:v>
          </c:tx>
          <c:invertIfNegative val="0"/>
          <c:cat>
            <c:strRef>
              <c:f>'COL ASA'!$A$20:$A$81</c:f>
              <c:strCache>
                <c:ptCount val="55"/>
                <c:pt idx="0">
                  <c:v>A-S A-001</c:v>
                </c:pt>
                <c:pt idx="1">
                  <c:v>A-S A-002</c:v>
                </c:pt>
                <c:pt idx="2">
                  <c:v>A-S A-003</c:v>
                </c:pt>
                <c:pt idx="3">
                  <c:v>A-S A-004</c:v>
                </c:pt>
                <c:pt idx="4">
                  <c:v>A-S A-005</c:v>
                </c:pt>
                <c:pt idx="5">
                  <c:v>A-S A-006</c:v>
                </c:pt>
                <c:pt idx="6">
                  <c:v>A-S A-007</c:v>
                </c:pt>
                <c:pt idx="7">
                  <c:v>A-S A-008</c:v>
                </c:pt>
                <c:pt idx="8">
                  <c:v>A-S A-009</c:v>
                </c:pt>
                <c:pt idx="9">
                  <c:v>A-S A-010</c:v>
                </c:pt>
                <c:pt idx="10">
                  <c:v>A-S A-011</c:v>
                </c:pt>
                <c:pt idx="11">
                  <c:v>A-S A-012</c:v>
                </c:pt>
                <c:pt idx="12">
                  <c:v>A-S A-013</c:v>
                </c:pt>
                <c:pt idx="13">
                  <c:v>A-S A-014</c:v>
                </c:pt>
                <c:pt idx="14">
                  <c:v>A-S A-015</c:v>
                </c:pt>
                <c:pt idx="15">
                  <c:v>A-S A-016</c:v>
                </c:pt>
                <c:pt idx="16">
                  <c:v>A-S A-017</c:v>
                </c:pt>
                <c:pt idx="17">
                  <c:v>A-S A-018</c:v>
                </c:pt>
                <c:pt idx="18">
                  <c:v>A-S A-019</c:v>
                </c:pt>
                <c:pt idx="19">
                  <c:v>A-S A-020</c:v>
                </c:pt>
                <c:pt idx="20">
                  <c:v>A-S A-021</c:v>
                </c:pt>
                <c:pt idx="21">
                  <c:v>A-S A-022</c:v>
                </c:pt>
                <c:pt idx="22">
                  <c:v>A-S A-023</c:v>
                </c:pt>
                <c:pt idx="23">
                  <c:v>A-S A-024</c:v>
                </c:pt>
                <c:pt idx="24">
                  <c:v>A-S A-025</c:v>
                </c:pt>
                <c:pt idx="25">
                  <c:v>A-S A-026</c:v>
                </c:pt>
                <c:pt idx="26">
                  <c:v>A-S A-027</c:v>
                </c:pt>
                <c:pt idx="27">
                  <c:v>A-S A-028</c:v>
                </c:pt>
                <c:pt idx="28">
                  <c:v>A-S A-029</c:v>
                </c:pt>
                <c:pt idx="29">
                  <c:v>A-S A-030</c:v>
                </c:pt>
                <c:pt idx="30">
                  <c:v>A-S A-031</c:v>
                </c:pt>
                <c:pt idx="31">
                  <c:v>A-S A-032</c:v>
                </c:pt>
                <c:pt idx="32">
                  <c:v>A-S A-033</c:v>
                </c:pt>
                <c:pt idx="33">
                  <c:v>A-S A-034</c:v>
                </c:pt>
                <c:pt idx="34">
                  <c:v>A-S A-035</c:v>
                </c:pt>
                <c:pt idx="35">
                  <c:v>A-S A-036</c:v>
                </c:pt>
                <c:pt idx="36">
                  <c:v>A-S A-037</c:v>
                </c:pt>
                <c:pt idx="37">
                  <c:v>A-S A-038</c:v>
                </c:pt>
                <c:pt idx="38">
                  <c:v>A-S A-039</c:v>
                </c:pt>
                <c:pt idx="39">
                  <c:v>A-S A-040</c:v>
                </c:pt>
                <c:pt idx="40">
                  <c:v>A-S A-041</c:v>
                </c:pt>
                <c:pt idx="41">
                  <c:v>A-S A-042</c:v>
                </c:pt>
                <c:pt idx="42">
                  <c:v>A-S A-043</c:v>
                </c:pt>
                <c:pt idx="43">
                  <c:v>A-S A-044</c:v>
                </c:pt>
                <c:pt idx="44">
                  <c:v>A-S A-045</c:v>
                </c:pt>
                <c:pt idx="45">
                  <c:v>A-S A-046</c:v>
                </c:pt>
                <c:pt idx="46">
                  <c:v>A-S A-047</c:v>
                </c:pt>
                <c:pt idx="47">
                  <c:v>A-S A-048</c:v>
                </c:pt>
                <c:pt idx="48">
                  <c:v>A-S A-049</c:v>
                </c:pt>
                <c:pt idx="49">
                  <c:v>A-S A-050</c:v>
                </c:pt>
                <c:pt idx="50">
                  <c:v>A-S A-051</c:v>
                </c:pt>
                <c:pt idx="51">
                  <c:v>A-S A-052</c:v>
                </c:pt>
                <c:pt idx="52">
                  <c:v>A-S A-053</c:v>
                </c:pt>
                <c:pt idx="53">
                  <c:v>A-S A-054</c:v>
                </c:pt>
                <c:pt idx="54">
                  <c:v>A-S A-055</c:v>
                </c:pt>
              </c:strCache>
            </c:strRef>
          </c:cat>
          <c:val>
            <c:numRef>
              <c:f>'COL ASA'!$E$20:$E$81</c:f>
              <c:numCache>
                <c:formatCode>General</c:formatCode>
                <c:ptCount val="62"/>
                <c:pt idx="0">
                  <c:v>18</c:v>
                </c:pt>
                <c:pt idx="1">
                  <c:v>27</c:v>
                </c:pt>
                <c:pt idx="2">
                  <c:v>104</c:v>
                </c:pt>
                <c:pt idx="3" formatCode="0">
                  <c:v>18</c:v>
                </c:pt>
                <c:pt idx="4" formatCode="0">
                  <c:v>85</c:v>
                </c:pt>
                <c:pt idx="5" formatCode="0">
                  <c:v>27</c:v>
                </c:pt>
                <c:pt idx="6" formatCode="0">
                  <c:v>90</c:v>
                </c:pt>
                <c:pt idx="7" formatCode="0">
                  <c:v>18</c:v>
                </c:pt>
                <c:pt idx="8" formatCode="0">
                  <c:v>10</c:v>
                </c:pt>
                <c:pt idx="9" formatCode="0">
                  <c:v>52</c:v>
                </c:pt>
                <c:pt idx="10" formatCode="0">
                  <c:v>56</c:v>
                </c:pt>
                <c:pt idx="11" formatCode="0">
                  <c:v>27</c:v>
                </c:pt>
                <c:pt idx="12" formatCode="0">
                  <c:v>60</c:v>
                </c:pt>
                <c:pt idx="13" formatCode="0">
                  <c:v>18</c:v>
                </c:pt>
                <c:pt idx="14" formatCode="0">
                  <c:v>10</c:v>
                </c:pt>
                <c:pt idx="15" formatCode="0">
                  <c:v>44</c:v>
                </c:pt>
                <c:pt idx="16" formatCode="0">
                  <c:v>2</c:v>
                </c:pt>
                <c:pt idx="17" formatCode="0">
                  <c:v>10</c:v>
                </c:pt>
                <c:pt idx="18" formatCode="0">
                  <c:v>6</c:v>
                </c:pt>
                <c:pt idx="19" formatCode="0">
                  <c:v>76</c:v>
                </c:pt>
                <c:pt idx="20" formatCode="0">
                  <c:v>130</c:v>
                </c:pt>
                <c:pt idx="21" formatCode="0">
                  <c:v>18</c:v>
                </c:pt>
                <c:pt idx="22" formatCode="0">
                  <c:v>16</c:v>
                </c:pt>
                <c:pt idx="23" formatCode="0">
                  <c:v>27</c:v>
                </c:pt>
                <c:pt idx="24" formatCode="0">
                  <c:v>54</c:v>
                </c:pt>
                <c:pt idx="25" formatCode="0">
                  <c:v>18</c:v>
                </c:pt>
                <c:pt idx="26" formatCode="0">
                  <c:v>44</c:v>
                </c:pt>
                <c:pt idx="27" formatCode="0">
                  <c:v>72</c:v>
                </c:pt>
                <c:pt idx="28" formatCode="0">
                  <c:v>44</c:v>
                </c:pt>
                <c:pt idx="29" formatCode="0">
                  <c:v>10</c:v>
                </c:pt>
                <c:pt idx="30" formatCode="0">
                  <c:v>76</c:v>
                </c:pt>
                <c:pt idx="31" formatCode="0">
                  <c:v>4</c:v>
                </c:pt>
                <c:pt idx="32" formatCode="0">
                  <c:v>72</c:v>
                </c:pt>
                <c:pt idx="33" formatCode="0">
                  <c:v>2</c:v>
                </c:pt>
                <c:pt idx="34" formatCode="0">
                  <c:v>2</c:v>
                </c:pt>
                <c:pt idx="35" formatCode="0">
                  <c:v>10</c:v>
                </c:pt>
                <c:pt idx="36" formatCode="0">
                  <c:v>27</c:v>
                </c:pt>
                <c:pt idx="37" formatCode="0">
                  <c:v>27</c:v>
                </c:pt>
                <c:pt idx="38" formatCode="0">
                  <c:v>27</c:v>
                </c:pt>
                <c:pt idx="39" formatCode="0">
                  <c:v>96</c:v>
                </c:pt>
                <c:pt idx="40" formatCode="0">
                  <c:v>14</c:v>
                </c:pt>
                <c:pt idx="41" formatCode="0">
                  <c:v>27</c:v>
                </c:pt>
                <c:pt idx="42" formatCode="0">
                  <c:v>18</c:v>
                </c:pt>
                <c:pt idx="43" formatCode="0">
                  <c:v>18</c:v>
                </c:pt>
                <c:pt idx="44" formatCode="0">
                  <c:v>44</c:v>
                </c:pt>
                <c:pt idx="45" formatCode="0">
                  <c:v>56</c:v>
                </c:pt>
                <c:pt idx="46" formatCode="0">
                  <c:v>10</c:v>
                </c:pt>
                <c:pt idx="47" formatCode="0">
                  <c:v>27</c:v>
                </c:pt>
                <c:pt idx="48" formatCode="0">
                  <c:v>85</c:v>
                </c:pt>
                <c:pt idx="49" formatCode="0">
                  <c:v>36</c:v>
                </c:pt>
                <c:pt idx="50" formatCode="0">
                  <c:v>10</c:v>
                </c:pt>
                <c:pt idx="51" formatCode="0">
                  <c:v>27</c:v>
                </c:pt>
                <c:pt idx="52" formatCode="0">
                  <c:v>18</c:v>
                </c:pt>
                <c:pt idx="53" formatCode="0">
                  <c:v>85</c:v>
                </c:pt>
                <c:pt idx="54" formatCode="0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55776"/>
        <c:axId val="95027200"/>
      </c:barChart>
      <c:catAx>
        <c:axId val="94955776"/>
        <c:scaling>
          <c:orientation val="minMax"/>
        </c:scaling>
        <c:delete val="0"/>
        <c:axPos val="b"/>
        <c:majorTickMark val="out"/>
        <c:minorTickMark val="none"/>
        <c:tickLblPos val="nextTo"/>
        <c:crossAx val="95027200"/>
        <c:crosses val="autoZero"/>
        <c:auto val="1"/>
        <c:lblAlgn val="ctr"/>
        <c:lblOffset val="100"/>
        <c:noMultiLvlLbl val="0"/>
      </c:catAx>
      <c:valAx>
        <c:axId val="95027200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4955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'A-SA-033'!$K$13</c:f>
              <c:numCache>
                <c:formatCode>0.00</c:formatCode>
                <c:ptCount val="1"/>
                <c:pt idx="0">
                  <c:v>42.687747035573125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'A-SA-033'!$E$13</c:f>
              <c:numCache>
                <c:formatCode>0.00</c:formatCode>
                <c:ptCount val="1"/>
                <c:pt idx="0">
                  <c:v>57.312252964426875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51104"/>
        <c:axId val="148752640"/>
      </c:barChart>
      <c:catAx>
        <c:axId val="148751104"/>
        <c:scaling>
          <c:orientation val="minMax"/>
        </c:scaling>
        <c:delete val="1"/>
        <c:axPos val="l"/>
        <c:majorTickMark val="out"/>
        <c:minorTickMark val="none"/>
        <c:tickLblPos val="none"/>
        <c:crossAx val="148752640"/>
        <c:crosses val="autoZero"/>
        <c:auto val="1"/>
        <c:lblAlgn val="ctr"/>
        <c:lblOffset val="100"/>
        <c:noMultiLvlLbl val="0"/>
      </c:catAx>
      <c:valAx>
        <c:axId val="1487526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7511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'A-SA-034'!$K$13</c:f>
              <c:numCache>
                <c:formatCode>0.00</c:formatCode>
                <c:ptCount val="1"/>
                <c:pt idx="0">
                  <c:v>52.631578947368418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'A-SA-034'!$E$13</c:f>
              <c:numCache>
                <c:formatCode>0.00</c:formatCode>
                <c:ptCount val="1"/>
                <c:pt idx="0">
                  <c:v>47.368421052631582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973440"/>
        <c:axId val="148974976"/>
      </c:barChart>
      <c:catAx>
        <c:axId val="148973440"/>
        <c:scaling>
          <c:orientation val="minMax"/>
        </c:scaling>
        <c:delete val="1"/>
        <c:axPos val="l"/>
        <c:majorTickMark val="out"/>
        <c:minorTickMark val="none"/>
        <c:tickLblPos val="none"/>
        <c:crossAx val="148974976"/>
        <c:crosses val="autoZero"/>
        <c:auto val="1"/>
        <c:lblAlgn val="ctr"/>
        <c:lblOffset val="100"/>
        <c:noMultiLvlLbl val="0"/>
      </c:catAx>
      <c:valAx>
        <c:axId val="1489749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9734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'A-SA-035'!$K$13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'A-SA-035'!$E$13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19264"/>
        <c:axId val="149025152"/>
      </c:barChart>
      <c:catAx>
        <c:axId val="149019264"/>
        <c:scaling>
          <c:orientation val="minMax"/>
        </c:scaling>
        <c:delete val="1"/>
        <c:axPos val="l"/>
        <c:majorTickMark val="out"/>
        <c:minorTickMark val="none"/>
        <c:tickLblPos val="none"/>
        <c:crossAx val="149025152"/>
        <c:crosses val="autoZero"/>
        <c:auto val="1"/>
        <c:lblAlgn val="ctr"/>
        <c:lblOffset val="100"/>
        <c:noMultiLvlLbl val="0"/>
      </c:catAx>
      <c:valAx>
        <c:axId val="1490251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0192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'A-SA-036'!$K$13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'A-SA-036'!$E$13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87616"/>
        <c:axId val="149489152"/>
      </c:barChart>
      <c:catAx>
        <c:axId val="149487616"/>
        <c:scaling>
          <c:orientation val="minMax"/>
        </c:scaling>
        <c:delete val="1"/>
        <c:axPos val="l"/>
        <c:majorTickMark val="out"/>
        <c:minorTickMark val="none"/>
        <c:tickLblPos val="none"/>
        <c:crossAx val="149489152"/>
        <c:crosses val="autoZero"/>
        <c:auto val="1"/>
        <c:lblAlgn val="ctr"/>
        <c:lblOffset val="100"/>
        <c:noMultiLvlLbl val="0"/>
      </c:catAx>
      <c:valAx>
        <c:axId val="1494891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4876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'A-SA-037'!$K$13</c:f>
              <c:numCache>
                <c:formatCode>0.00</c:formatCode>
                <c:ptCount val="1"/>
                <c:pt idx="0">
                  <c:v>76.033057851239676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'A-SA-037'!$E$13</c:f>
              <c:numCache>
                <c:formatCode>0.00</c:formatCode>
                <c:ptCount val="1"/>
                <c:pt idx="0">
                  <c:v>23.966942148760332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546112"/>
        <c:axId val="149547648"/>
      </c:barChart>
      <c:catAx>
        <c:axId val="149546112"/>
        <c:scaling>
          <c:orientation val="minMax"/>
        </c:scaling>
        <c:delete val="1"/>
        <c:axPos val="l"/>
        <c:majorTickMark val="out"/>
        <c:minorTickMark val="none"/>
        <c:tickLblPos val="none"/>
        <c:crossAx val="149547648"/>
        <c:crosses val="autoZero"/>
        <c:auto val="1"/>
        <c:lblAlgn val="ctr"/>
        <c:lblOffset val="100"/>
        <c:noMultiLvlLbl val="0"/>
      </c:catAx>
      <c:valAx>
        <c:axId val="1495476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546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'A-SA-038'!$K$13</c:f>
              <c:numCache>
                <c:formatCode>0.00</c:formatCode>
                <c:ptCount val="1"/>
                <c:pt idx="0">
                  <c:v>59.027777777777779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'A-SA-038'!$E$13</c:f>
              <c:numCache>
                <c:formatCode>0.00</c:formatCode>
                <c:ptCount val="1"/>
                <c:pt idx="0">
                  <c:v>40.972222222222221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33120"/>
        <c:axId val="151343104"/>
      </c:barChart>
      <c:catAx>
        <c:axId val="151333120"/>
        <c:scaling>
          <c:orientation val="minMax"/>
        </c:scaling>
        <c:delete val="1"/>
        <c:axPos val="l"/>
        <c:majorTickMark val="out"/>
        <c:minorTickMark val="none"/>
        <c:tickLblPos val="none"/>
        <c:crossAx val="151343104"/>
        <c:crosses val="autoZero"/>
        <c:auto val="1"/>
        <c:lblAlgn val="ctr"/>
        <c:lblOffset val="100"/>
        <c:noMultiLvlLbl val="0"/>
      </c:catAx>
      <c:valAx>
        <c:axId val="1513431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3331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'A-SA-039'!$K$13</c:f>
              <c:numCache>
                <c:formatCode>0.00</c:formatCode>
                <c:ptCount val="1"/>
                <c:pt idx="0">
                  <c:v>55.747126436781606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'A-SA-039'!$E$13</c:f>
              <c:numCache>
                <c:formatCode>0.00</c:formatCode>
                <c:ptCount val="1"/>
                <c:pt idx="0">
                  <c:v>44.252873563218394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75232"/>
        <c:axId val="151590016"/>
      </c:barChart>
      <c:catAx>
        <c:axId val="151375232"/>
        <c:scaling>
          <c:orientation val="minMax"/>
        </c:scaling>
        <c:delete val="1"/>
        <c:axPos val="l"/>
        <c:majorTickMark val="out"/>
        <c:minorTickMark val="none"/>
        <c:tickLblPos val="none"/>
        <c:crossAx val="151590016"/>
        <c:crosses val="autoZero"/>
        <c:auto val="1"/>
        <c:lblAlgn val="ctr"/>
        <c:lblOffset val="100"/>
        <c:noMultiLvlLbl val="0"/>
      </c:catAx>
      <c:valAx>
        <c:axId val="1515900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375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'A-SA-040'!$K$13</c:f>
              <c:numCache>
                <c:formatCode>0.00</c:formatCode>
                <c:ptCount val="1"/>
                <c:pt idx="0">
                  <c:v>32.89473684210526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'A-SA-040'!$E$13</c:f>
              <c:numCache>
                <c:formatCode>0.00</c:formatCode>
                <c:ptCount val="1"/>
                <c:pt idx="0">
                  <c:v>67.10526315789474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806720"/>
        <c:axId val="151808256"/>
      </c:barChart>
      <c:catAx>
        <c:axId val="151806720"/>
        <c:scaling>
          <c:orientation val="minMax"/>
        </c:scaling>
        <c:delete val="1"/>
        <c:axPos val="l"/>
        <c:majorTickMark val="out"/>
        <c:minorTickMark val="none"/>
        <c:tickLblPos val="none"/>
        <c:crossAx val="151808256"/>
        <c:crosses val="autoZero"/>
        <c:auto val="1"/>
        <c:lblAlgn val="ctr"/>
        <c:lblOffset val="100"/>
        <c:noMultiLvlLbl val="0"/>
      </c:catAx>
      <c:valAx>
        <c:axId val="1518082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8067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'A-SA-041'!$K$13</c:f>
              <c:numCache>
                <c:formatCode>0.00</c:formatCode>
                <c:ptCount val="1"/>
                <c:pt idx="0">
                  <c:v>97.435897435897431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'A-SA-041'!$E$13</c:f>
              <c:numCache>
                <c:formatCode>0.00</c:formatCode>
                <c:ptCount val="1"/>
                <c:pt idx="0">
                  <c:v>2.5641025641025643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43040"/>
        <c:axId val="151944576"/>
      </c:barChart>
      <c:catAx>
        <c:axId val="151943040"/>
        <c:scaling>
          <c:orientation val="minMax"/>
        </c:scaling>
        <c:delete val="1"/>
        <c:axPos val="l"/>
        <c:majorTickMark val="out"/>
        <c:minorTickMark val="none"/>
        <c:tickLblPos val="none"/>
        <c:crossAx val="151944576"/>
        <c:crosses val="autoZero"/>
        <c:auto val="1"/>
        <c:lblAlgn val="ctr"/>
        <c:lblOffset val="100"/>
        <c:noMultiLvlLbl val="0"/>
      </c:catAx>
      <c:valAx>
        <c:axId val="1519445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9430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'A-SA-042'!$K$13</c:f>
              <c:numCache>
                <c:formatCode>0.00</c:formatCode>
                <c:ptCount val="1"/>
                <c:pt idx="0">
                  <c:v>84.431137724550894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'A-SA-042'!$E$13</c:f>
              <c:numCache>
                <c:formatCode>0.00</c:formatCode>
                <c:ptCount val="1"/>
                <c:pt idx="0">
                  <c:v>15.568862275449101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279488"/>
        <c:axId val="153285376"/>
      </c:barChart>
      <c:catAx>
        <c:axId val="153279488"/>
        <c:scaling>
          <c:orientation val="minMax"/>
        </c:scaling>
        <c:delete val="1"/>
        <c:axPos val="l"/>
        <c:majorTickMark val="out"/>
        <c:minorTickMark val="none"/>
        <c:tickLblPos val="none"/>
        <c:crossAx val="153285376"/>
        <c:crosses val="autoZero"/>
        <c:auto val="1"/>
        <c:lblAlgn val="ctr"/>
        <c:lblOffset val="100"/>
        <c:noMultiLvlLbl val="0"/>
      </c:catAx>
      <c:valAx>
        <c:axId val="1532853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279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Fim</c:v>
          </c:tx>
          <c:invertIfNegative val="0"/>
          <c:cat>
            <c:strRef>
              <c:f>'COL ASA'!$A$20:$A$81</c:f>
              <c:strCache>
                <c:ptCount val="55"/>
                <c:pt idx="0">
                  <c:v>A-S A-001</c:v>
                </c:pt>
                <c:pt idx="1">
                  <c:v>A-S A-002</c:v>
                </c:pt>
                <c:pt idx="2">
                  <c:v>A-S A-003</c:v>
                </c:pt>
                <c:pt idx="3">
                  <c:v>A-S A-004</c:v>
                </c:pt>
                <c:pt idx="4">
                  <c:v>A-S A-005</c:v>
                </c:pt>
                <c:pt idx="5">
                  <c:v>A-S A-006</c:v>
                </c:pt>
                <c:pt idx="6">
                  <c:v>A-S A-007</c:v>
                </c:pt>
                <c:pt idx="7">
                  <c:v>A-S A-008</c:v>
                </c:pt>
                <c:pt idx="8">
                  <c:v>A-S A-009</c:v>
                </c:pt>
                <c:pt idx="9">
                  <c:v>A-S A-010</c:v>
                </c:pt>
                <c:pt idx="10">
                  <c:v>A-S A-011</c:v>
                </c:pt>
                <c:pt idx="11">
                  <c:v>A-S A-012</c:v>
                </c:pt>
                <c:pt idx="12">
                  <c:v>A-S A-013</c:v>
                </c:pt>
                <c:pt idx="13">
                  <c:v>A-S A-014</c:v>
                </c:pt>
                <c:pt idx="14">
                  <c:v>A-S A-015</c:v>
                </c:pt>
                <c:pt idx="15">
                  <c:v>A-S A-016</c:v>
                </c:pt>
                <c:pt idx="16">
                  <c:v>A-S A-017</c:v>
                </c:pt>
                <c:pt idx="17">
                  <c:v>A-S A-018</c:v>
                </c:pt>
                <c:pt idx="18">
                  <c:v>A-S A-019</c:v>
                </c:pt>
                <c:pt idx="19">
                  <c:v>A-S A-020</c:v>
                </c:pt>
                <c:pt idx="20">
                  <c:v>A-S A-021</c:v>
                </c:pt>
                <c:pt idx="21">
                  <c:v>A-S A-022</c:v>
                </c:pt>
                <c:pt idx="22">
                  <c:v>A-S A-023</c:v>
                </c:pt>
                <c:pt idx="23">
                  <c:v>A-S A-024</c:v>
                </c:pt>
                <c:pt idx="24">
                  <c:v>A-S A-025</c:v>
                </c:pt>
                <c:pt idx="25">
                  <c:v>A-S A-026</c:v>
                </c:pt>
                <c:pt idx="26">
                  <c:v>A-S A-027</c:v>
                </c:pt>
                <c:pt idx="27">
                  <c:v>A-S A-028</c:v>
                </c:pt>
                <c:pt idx="28">
                  <c:v>A-S A-029</c:v>
                </c:pt>
                <c:pt idx="29">
                  <c:v>A-S A-030</c:v>
                </c:pt>
                <c:pt idx="30">
                  <c:v>A-S A-031</c:v>
                </c:pt>
                <c:pt idx="31">
                  <c:v>A-S A-032</c:v>
                </c:pt>
                <c:pt idx="32">
                  <c:v>A-S A-033</c:v>
                </c:pt>
                <c:pt idx="33">
                  <c:v>A-S A-034</c:v>
                </c:pt>
                <c:pt idx="34">
                  <c:v>A-S A-035</c:v>
                </c:pt>
                <c:pt idx="35">
                  <c:v>A-S A-036</c:v>
                </c:pt>
                <c:pt idx="36">
                  <c:v>A-S A-037</c:v>
                </c:pt>
                <c:pt idx="37">
                  <c:v>A-S A-038</c:v>
                </c:pt>
                <c:pt idx="38">
                  <c:v>A-S A-039</c:v>
                </c:pt>
                <c:pt idx="39">
                  <c:v>A-S A-040</c:v>
                </c:pt>
                <c:pt idx="40">
                  <c:v>A-S A-041</c:v>
                </c:pt>
                <c:pt idx="41">
                  <c:v>A-S A-042</c:v>
                </c:pt>
                <c:pt idx="42">
                  <c:v>A-S A-043</c:v>
                </c:pt>
                <c:pt idx="43">
                  <c:v>A-S A-044</c:v>
                </c:pt>
                <c:pt idx="44">
                  <c:v>A-S A-045</c:v>
                </c:pt>
                <c:pt idx="45">
                  <c:v>A-S A-046</c:v>
                </c:pt>
                <c:pt idx="46">
                  <c:v>A-S A-047</c:v>
                </c:pt>
                <c:pt idx="47">
                  <c:v>A-S A-048</c:v>
                </c:pt>
                <c:pt idx="48">
                  <c:v>A-S A-049</c:v>
                </c:pt>
                <c:pt idx="49">
                  <c:v>A-S A-050</c:v>
                </c:pt>
                <c:pt idx="50">
                  <c:v>A-S A-051</c:v>
                </c:pt>
                <c:pt idx="51">
                  <c:v>A-S A-052</c:v>
                </c:pt>
                <c:pt idx="52">
                  <c:v>A-S A-053</c:v>
                </c:pt>
                <c:pt idx="53">
                  <c:v>A-S A-054</c:v>
                </c:pt>
                <c:pt idx="54">
                  <c:v>A-S A-055</c:v>
                </c:pt>
              </c:strCache>
            </c:strRef>
          </c:cat>
          <c:val>
            <c:numRef>
              <c:f>'COL ASA'!$G$20:$G$81</c:f>
              <c:numCache>
                <c:formatCode>General</c:formatCode>
                <c:ptCount val="62"/>
                <c:pt idx="0">
                  <c:v>0</c:v>
                </c:pt>
                <c:pt idx="1">
                  <c:v>27</c:v>
                </c:pt>
                <c:pt idx="2">
                  <c:v>45</c:v>
                </c:pt>
                <c:pt idx="3" formatCode="0">
                  <c:v>8</c:v>
                </c:pt>
                <c:pt idx="4" formatCode="0">
                  <c:v>0</c:v>
                </c:pt>
                <c:pt idx="5" formatCode="0">
                  <c:v>1</c:v>
                </c:pt>
                <c:pt idx="6" formatCode="0">
                  <c:v>15</c:v>
                </c:pt>
                <c:pt idx="7" formatCode="0">
                  <c:v>3</c:v>
                </c:pt>
                <c:pt idx="8" formatCode="0">
                  <c:v>2</c:v>
                </c:pt>
                <c:pt idx="9" formatCode="0">
                  <c:v>29</c:v>
                </c:pt>
                <c:pt idx="10" formatCode="0">
                  <c:v>15</c:v>
                </c:pt>
                <c:pt idx="11" formatCode="0">
                  <c:v>20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40</c:v>
                </c:pt>
                <c:pt idx="15" formatCode="0">
                  <c:v>7</c:v>
                </c:pt>
                <c:pt idx="16" formatCode="0">
                  <c:v>0</c:v>
                </c:pt>
                <c:pt idx="17" formatCode="0">
                  <c:v>0</c:v>
                </c:pt>
                <c:pt idx="18" formatCode="0">
                  <c:v>0</c:v>
                </c:pt>
                <c:pt idx="19" formatCode="0">
                  <c:v>50</c:v>
                </c:pt>
                <c:pt idx="20" formatCode="0">
                  <c:v>1</c:v>
                </c:pt>
                <c:pt idx="21" formatCode="0">
                  <c:v>14</c:v>
                </c:pt>
                <c:pt idx="22" formatCode="0">
                  <c:v>32</c:v>
                </c:pt>
                <c:pt idx="23" formatCode="0">
                  <c:v>1</c:v>
                </c:pt>
                <c:pt idx="24" formatCode="0">
                  <c:v>29</c:v>
                </c:pt>
                <c:pt idx="25" formatCode="0">
                  <c:v>7</c:v>
                </c:pt>
                <c:pt idx="26" formatCode="0">
                  <c:v>35</c:v>
                </c:pt>
                <c:pt idx="27" formatCode="0">
                  <c:v>38</c:v>
                </c:pt>
                <c:pt idx="28" formatCode="0">
                  <c:v>0</c:v>
                </c:pt>
                <c:pt idx="29" formatCode="0">
                  <c:v>0</c:v>
                </c:pt>
                <c:pt idx="30" formatCode="0">
                  <c:v>0</c:v>
                </c:pt>
                <c:pt idx="31" formatCode="0">
                  <c:v>0</c:v>
                </c:pt>
                <c:pt idx="32" formatCode="0">
                  <c:v>43</c:v>
                </c:pt>
                <c:pt idx="33" formatCode="0">
                  <c:v>2</c:v>
                </c:pt>
                <c:pt idx="34" formatCode="0">
                  <c:v>0</c:v>
                </c:pt>
                <c:pt idx="35" formatCode="0">
                  <c:v>0</c:v>
                </c:pt>
                <c:pt idx="36" formatCode="0">
                  <c:v>5</c:v>
                </c:pt>
                <c:pt idx="37" formatCode="0">
                  <c:v>29</c:v>
                </c:pt>
                <c:pt idx="38" formatCode="0">
                  <c:v>0</c:v>
                </c:pt>
                <c:pt idx="39" formatCode="0">
                  <c:v>45</c:v>
                </c:pt>
                <c:pt idx="40" formatCode="0">
                  <c:v>0</c:v>
                </c:pt>
                <c:pt idx="41" formatCode="0">
                  <c:v>0</c:v>
                </c:pt>
                <c:pt idx="42" formatCode="0">
                  <c:v>0</c:v>
                </c:pt>
                <c:pt idx="43" formatCode="0">
                  <c:v>13</c:v>
                </c:pt>
                <c:pt idx="44" formatCode="0">
                  <c:v>0</c:v>
                </c:pt>
                <c:pt idx="45" formatCode="0">
                  <c:v>44</c:v>
                </c:pt>
                <c:pt idx="46" formatCode="0">
                  <c:v>0</c:v>
                </c:pt>
                <c:pt idx="47" formatCode="0">
                  <c:v>8</c:v>
                </c:pt>
                <c:pt idx="48" formatCode="0">
                  <c:v>4</c:v>
                </c:pt>
                <c:pt idx="49" formatCode="0">
                  <c:v>0</c:v>
                </c:pt>
                <c:pt idx="50" formatCode="0">
                  <c:v>31</c:v>
                </c:pt>
                <c:pt idx="51" formatCode="0">
                  <c:v>6</c:v>
                </c:pt>
                <c:pt idx="52" formatCode="0">
                  <c:v>3</c:v>
                </c:pt>
                <c:pt idx="53" formatCode="0">
                  <c:v>23</c:v>
                </c:pt>
                <c:pt idx="54" formatCode="0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39488"/>
        <c:axId val="95041024"/>
      </c:barChart>
      <c:catAx>
        <c:axId val="9503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95041024"/>
        <c:crosses val="autoZero"/>
        <c:auto val="1"/>
        <c:lblAlgn val="ctr"/>
        <c:lblOffset val="100"/>
        <c:noMultiLvlLbl val="0"/>
      </c:catAx>
      <c:valAx>
        <c:axId val="95041024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039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'A-SA-043'!$K$13</c:f>
              <c:numCache>
                <c:formatCode>0.00</c:formatCode>
                <c:ptCount val="1"/>
                <c:pt idx="0">
                  <c:v>75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'A-SA-043'!$E$13</c:f>
              <c:numCache>
                <c:formatCode>0.00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07872"/>
        <c:axId val="153409408"/>
      </c:barChart>
      <c:catAx>
        <c:axId val="153407872"/>
        <c:scaling>
          <c:orientation val="minMax"/>
        </c:scaling>
        <c:delete val="1"/>
        <c:axPos val="l"/>
        <c:majorTickMark val="out"/>
        <c:minorTickMark val="none"/>
        <c:tickLblPos val="none"/>
        <c:crossAx val="153409408"/>
        <c:crosses val="autoZero"/>
        <c:auto val="1"/>
        <c:lblAlgn val="ctr"/>
        <c:lblOffset val="100"/>
        <c:noMultiLvlLbl val="0"/>
      </c:catAx>
      <c:valAx>
        <c:axId val="1534094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4078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'A-SA-044'!$K$13</c:f>
              <c:numCache>
                <c:formatCode>0.00</c:formatCode>
                <c:ptCount val="1"/>
                <c:pt idx="0">
                  <c:v>81.564245810055866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'A-SA-044'!$E$13</c:f>
              <c:numCache>
                <c:formatCode>0.00</c:formatCode>
                <c:ptCount val="1"/>
                <c:pt idx="0">
                  <c:v>18.435754189944134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82752"/>
        <c:axId val="153484288"/>
      </c:barChart>
      <c:catAx>
        <c:axId val="153482752"/>
        <c:scaling>
          <c:orientation val="minMax"/>
        </c:scaling>
        <c:delete val="1"/>
        <c:axPos val="l"/>
        <c:majorTickMark val="out"/>
        <c:minorTickMark val="none"/>
        <c:tickLblPos val="none"/>
        <c:crossAx val="153484288"/>
        <c:crosses val="autoZero"/>
        <c:auto val="1"/>
        <c:lblAlgn val="ctr"/>
        <c:lblOffset val="100"/>
        <c:noMultiLvlLbl val="0"/>
      </c:catAx>
      <c:valAx>
        <c:axId val="1534842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4827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'A-SA-045'!$K$13</c:f>
              <c:numCache>
                <c:formatCode>0.00</c:formatCode>
                <c:ptCount val="1"/>
                <c:pt idx="0">
                  <c:v>71.002132196162052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'A-SA-045'!$E$13</c:f>
              <c:numCache>
                <c:formatCode>0.00</c:formatCode>
                <c:ptCount val="1"/>
                <c:pt idx="0">
                  <c:v>28.997867803837952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29088"/>
        <c:axId val="154734976"/>
      </c:barChart>
      <c:catAx>
        <c:axId val="154729088"/>
        <c:scaling>
          <c:orientation val="minMax"/>
        </c:scaling>
        <c:delete val="1"/>
        <c:axPos val="l"/>
        <c:majorTickMark val="out"/>
        <c:minorTickMark val="none"/>
        <c:tickLblPos val="none"/>
        <c:crossAx val="154734976"/>
        <c:crosses val="autoZero"/>
        <c:auto val="1"/>
        <c:lblAlgn val="ctr"/>
        <c:lblOffset val="100"/>
        <c:noMultiLvlLbl val="0"/>
      </c:catAx>
      <c:valAx>
        <c:axId val="1547349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7290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'A-SA-046'!$K$13</c:f>
              <c:numCache>
                <c:formatCode>0.00</c:formatCode>
                <c:ptCount val="1"/>
                <c:pt idx="0">
                  <c:v>53.731343283582092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'A-SA-046'!$E$13</c:f>
              <c:numCache>
                <c:formatCode>0.00</c:formatCode>
                <c:ptCount val="1"/>
                <c:pt idx="0">
                  <c:v>46.268656716417908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217920"/>
        <c:axId val="155219456"/>
      </c:barChart>
      <c:catAx>
        <c:axId val="155217920"/>
        <c:scaling>
          <c:orientation val="minMax"/>
        </c:scaling>
        <c:delete val="1"/>
        <c:axPos val="l"/>
        <c:majorTickMark val="out"/>
        <c:minorTickMark val="none"/>
        <c:tickLblPos val="none"/>
        <c:crossAx val="155219456"/>
        <c:crosses val="autoZero"/>
        <c:auto val="1"/>
        <c:lblAlgn val="ctr"/>
        <c:lblOffset val="100"/>
        <c:noMultiLvlLbl val="0"/>
      </c:catAx>
      <c:valAx>
        <c:axId val="1552194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52179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'A-SA-047'!$K$13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'A-SA-047'!$E$13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16800"/>
        <c:axId val="156318336"/>
      </c:barChart>
      <c:catAx>
        <c:axId val="156316800"/>
        <c:scaling>
          <c:orientation val="minMax"/>
        </c:scaling>
        <c:delete val="1"/>
        <c:axPos val="l"/>
        <c:majorTickMark val="out"/>
        <c:minorTickMark val="none"/>
        <c:tickLblPos val="none"/>
        <c:crossAx val="156318336"/>
        <c:crosses val="autoZero"/>
        <c:auto val="1"/>
        <c:lblAlgn val="ctr"/>
        <c:lblOffset val="100"/>
        <c:noMultiLvlLbl val="0"/>
      </c:catAx>
      <c:valAx>
        <c:axId val="1563183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3168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'A-SA-048'!$K$13</c:f>
              <c:numCache>
                <c:formatCode>0.00</c:formatCode>
                <c:ptCount val="1"/>
                <c:pt idx="0">
                  <c:v>85.355648535564853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'A-SA-048'!$E$13</c:f>
              <c:numCache>
                <c:formatCode>0.00</c:formatCode>
                <c:ptCount val="1"/>
                <c:pt idx="0">
                  <c:v>14.644351464435147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36448"/>
        <c:axId val="156942336"/>
      </c:barChart>
      <c:catAx>
        <c:axId val="156936448"/>
        <c:scaling>
          <c:orientation val="minMax"/>
        </c:scaling>
        <c:delete val="1"/>
        <c:axPos val="l"/>
        <c:majorTickMark val="out"/>
        <c:minorTickMark val="none"/>
        <c:tickLblPos val="none"/>
        <c:crossAx val="156942336"/>
        <c:crosses val="autoZero"/>
        <c:auto val="1"/>
        <c:lblAlgn val="ctr"/>
        <c:lblOffset val="100"/>
        <c:noMultiLvlLbl val="0"/>
      </c:catAx>
      <c:valAx>
        <c:axId val="1569423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9364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'A-SA-049'!$K$13</c:f>
              <c:numCache>
                <c:formatCode>0.00</c:formatCode>
                <c:ptCount val="1"/>
                <c:pt idx="0">
                  <c:v>70.588235294117652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'A-SA-049'!$E$13</c:f>
              <c:numCache>
                <c:formatCode>0.00</c:formatCode>
                <c:ptCount val="1"/>
                <c:pt idx="0">
                  <c:v>29.411764705882351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87456"/>
        <c:axId val="157209728"/>
      </c:barChart>
      <c:catAx>
        <c:axId val="157187456"/>
        <c:scaling>
          <c:orientation val="minMax"/>
        </c:scaling>
        <c:delete val="1"/>
        <c:axPos val="l"/>
        <c:majorTickMark val="out"/>
        <c:minorTickMark val="none"/>
        <c:tickLblPos val="none"/>
        <c:crossAx val="157209728"/>
        <c:crosses val="autoZero"/>
        <c:auto val="1"/>
        <c:lblAlgn val="ctr"/>
        <c:lblOffset val="100"/>
        <c:noMultiLvlLbl val="0"/>
      </c:catAx>
      <c:valAx>
        <c:axId val="15720972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1874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'A-SA-050'!$K$13</c:f>
              <c:numCache>
                <c:formatCode>0.00</c:formatCode>
                <c:ptCount val="1"/>
                <c:pt idx="0">
                  <c:v>99.50738916256158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'A-SA-050'!$E$13</c:f>
              <c:numCache>
                <c:formatCode>0.00</c:formatCode>
                <c:ptCount val="1"/>
                <c:pt idx="0">
                  <c:v>0.49261083743842365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11456"/>
        <c:axId val="157812992"/>
      </c:barChart>
      <c:catAx>
        <c:axId val="157811456"/>
        <c:scaling>
          <c:orientation val="minMax"/>
        </c:scaling>
        <c:delete val="1"/>
        <c:axPos val="l"/>
        <c:majorTickMark val="out"/>
        <c:minorTickMark val="none"/>
        <c:tickLblPos val="none"/>
        <c:crossAx val="157812992"/>
        <c:crosses val="autoZero"/>
        <c:auto val="1"/>
        <c:lblAlgn val="ctr"/>
        <c:lblOffset val="100"/>
        <c:noMultiLvlLbl val="0"/>
      </c:catAx>
      <c:valAx>
        <c:axId val="1578129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8114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'A-SA-051'!$K$13</c:f>
              <c:numCache>
                <c:formatCode>0.00</c:formatCode>
                <c:ptCount val="1"/>
                <c:pt idx="0">
                  <c:v>60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'A-SA-051'!$E$13</c:f>
              <c:numCache>
                <c:formatCode>0.00</c:formatCode>
                <c:ptCount val="1"/>
                <c:pt idx="0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53568"/>
        <c:axId val="157855104"/>
      </c:barChart>
      <c:catAx>
        <c:axId val="157853568"/>
        <c:scaling>
          <c:orientation val="minMax"/>
        </c:scaling>
        <c:delete val="1"/>
        <c:axPos val="l"/>
        <c:majorTickMark val="out"/>
        <c:minorTickMark val="none"/>
        <c:tickLblPos val="none"/>
        <c:crossAx val="157855104"/>
        <c:crosses val="autoZero"/>
        <c:auto val="1"/>
        <c:lblAlgn val="ctr"/>
        <c:lblOffset val="100"/>
        <c:noMultiLvlLbl val="0"/>
      </c:catAx>
      <c:valAx>
        <c:axId val="15785510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8535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'A-SA-052'!$K$13</c:f>
              <c:numCache>
                <c:formatCode>0.00</c:formatCode>
                <c:ptCount val="1"/>
                <c:pt idx="0">
                  <c:v>43.28358208955224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'A-SA-052'!$E$13</c:f>
              <c:numCache>
                <c:formatCode>0.00</c:formatCode>
                <c:ptCount val="1"/>
                <c:pt idx="0">
                  <c:v>56.71641791044776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80704"/>
        <c:axId val="158286592"/>
      </c:barChart>
      <c:catAx>
        <c:axId val="158280704"/>
        <c:scaling>
          <c:orientation val="minMax"/>
        </c:scaling>
        <c:delete val="1"/>
        <c:axPos val="l"/>
        <c:majorTickMark val="out"/>
        <c:minorTickMark val="none"/>
        <c:tickLblPos val="none"/>
        <c:crossAx val="158286592"/>
        <c:crosses val="autoZero"/>
        <c:auto val="1"/>
        <c:lblAlgn val="ctr"/>
        <c:lblOffset val="100"/>
        <c:noMultiLvlLbl val="0"/>
      </c:catAx>
      <c:valAx>
        <c:axId val="1582865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2807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Pontuação - Formação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Formação Complementar</c:v>
          </c:tx>
          <c:invertIfNegative val="0"/>
          <c:cat>
            <c:strRef>
              <c:f>'COL ASA'!$A$20:$A$81</c:f>
              <c:strCache>
                <c:ptCount val="55"/>
                <c:pt idx="0">
                  <c:v>A-S A-001</c:v>
                </c:pt>
                <c:pt idx="1">
                  <c:v>A-S A-002</c:v>
                </c:pt>
                <c:pt idx="2">
                  <c:v>A-S A-003</c:v>
                </c:pt>
                <c:pt idx="3">
                  <c:v>A-S A-004</c:v>
                </c:pt>
                <c:pt idx="4">
                  <c:v>A-S A-005</c:v>
                </c:pt>
                <c:pt idx="5">
                  <c:v>A-S A-006</c:v>
                </c:pt>
                <c:pt idx="6">
                  <c:v>A-S A-007</c:v>
                </c:pt>
                <c:pt idx="7">
                  <c:v>A-S A-008</c:v>
                </c:pt>
                <c:pt idx="8">
                  <c:v>A-S A-009</c:v>
                </c:pt>
                <c:pt idx="9">
                  <c:v>A-S A-010</c:v>
                </c:pt>
                <c:pt idx="10">
                  <c:v>A-S A-011</c:v>
                </c:pt>
                <c:pt idx="11">
                  <c:v>A-S A-012</c:v>
                </c:pt>
                <c:pt idx="12">
                  <c:v>A-S A-013</c:v>
                </c:pt>
                <c:pt idx="13">
                  <c:v>A-S A-014</c:v>
                </c:pt>
                <c:pt idx="14">
                  <c:v>A-S A-015</c:v>
                </c:pt>
                <c:pt idx="15">
                  <c:v>A-S A-016</c:v>
                </c:pt>
                <c:pt idx="16">
                  <c:v>A-S A-017</c:v>
                </c:pt>
                <c:pt idx="17">
                  <c:v>A-S A-018</c:v>
                </c:pt>
                <c:pt idx="18">
                  <c:v>A-S A-019</c:v>
                </c:pt>
                <c:pt idx="19">
                  <c:v>A-S A-020</c:v>
                </c:pt>
                <c:pt idx="20">
                  <c:v>A-S A-021</c:v>
                </c:pt>
                <c:pt idx="21">
                  <c:v>A-S A-022</c:v>
                </c:pt>
                <c:pt idx="22">
                  <c:v>A-S A-023</c:v>
                </c:pt>
                <c:pt idx="23">
                  <c:v>A-S A-024</c:v>
                </c:pt>
                <c:pt idx="24">
                  <c:v>A-S A-025</c:v>
                </c:pt>
                <c:pt idx="25">
                  <c:v>A-S A-026</c:v>
                </c:pt>
                <c:pt idx="26">
                  <c:v>A-S A-027</c:v>
                </c:pt>
                <c:pt idx="27">
                  <c:v>A-S A-028</c:v>
                </c:pt>
                <c:pt idx="28">
                  <c:v>A-S A-029</c:v>
                </c:pt>
                <c:pt idx="29">
                  <c:v>A-S A-030</c:v>
                </c:pt>
                <c:pt idx="30">
                  <c:v>A-S A-031</c:v>
                </c:pt>
                <c:pt idx="31">
                  <c:v>A-S A-032</c:v>
                </c:pt>
                <c:pt idx="32">
                  <c:v>A-S A-033</c:v>
                </c:pt>
                <c:pt idx="33">
                  <c:v>A-S A-034</c:v>
                </c:pt>
                <c:pt idx="34">
                  <c:v>A-S A-035</c:v>
                </c:pt>
                <c:pt idx="35">
                  <c:v>A-S A-036</c:v>
                </c:pt>
                <c:pt idx="36">
                  <c:v>A-S A-037</c:v>
                </c:pt>
                <c:pt idx="37">
                  <c:v>A-S A-038</c:v>
                </c:pt>
                <c:pt idx="38">
                  <c:v>A-S A-039</c:v>
                </c:pt>
                <c:pt idx="39">
                  <c:v>A-S A-040</c:v>
                </c:pt>
                <c:pt idx="40">
                  <c:v>A-S A-041</c:v>
                </c:pt>
                <c:pt idx="41">
                  <c:v>A-S A-042</c:v>
                </c:pt>
                <c:pt idx="42">
                  <c:v>A-S A-043</c:v>
                </c:pt>
                <c:pt idx="43">
                  <c:v>A-S A-044</c:v>
                </c:pt>
                <c:pt idx="44">
                  <c:v>A-S A-045</c:v>
                </c:pt>
                <c:pt idx="45">
                  <c:v>A-S A-046</c:v>
                </c:pt>
                <c:pt idx="46">
                  <c:v>A-S A-047</c:v>
                </c:pt>
                <c:pt idx="47">
                  <c:v>A-S A-048</c:v>
                </c:pt>
                <c:pt idx="48">
                  <c:v>A-S A-049</c:v>
                </c:pt>
                <c:pt idx="49">
                  <c:v>A-S A-050</c:v>
                </c:pt>
                <c:pt idx="50">
                  <c:v>A-S A-051</c:v>
                </c:pt>
                <c:pt idx="51">
                  <c:v>A-S A-052</c:v>
                </c:pt>
                <c:pt idx="52">
                  <c:v>A-S A-053</c:v>
                </c:pt>
                <c:pt idx="53">
                  <c:v>A-S A-054</c:v>
                </c:pt>
                <c:pt idx="54">
                  <c:v>A-S A-055</c:v>
                </c:pt>
              </c:strCache>
            </c:strRef>
          </c:cat>
          <c:val>
            <c:numRef>
              <c:f>'COL ASA'!$F$20:$F$81</c:f>
              <c:numCache>
                <c:formatCode>General</c:formatCode>
                <c:ptCount val="62"/>
                <c:pt idx="0">
                  <c:v>0</c:v>
                </c:pt>
                <c:pt idx="1">
                  <c:v>24</c:v>
                </c:pt>
                <c:pt idx="2">
                  <c:v>156</c:v>
                </c:pt>
                <c:pt idx="3" formatCode="0">
                  <c:v>48</c:v>
                </c:pt>
                <c:pt idx="4" formatCode="0">
                  <c:v>30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51</c:v>
                </c:pt>
                <c:pt idx="8" formatCode="0">
                  <c:v>0</c:v>
                </c:pt>
                <c:pt idx="9" formatCode="0">
                  <c:v>12</c:v>
                </c:pt>
                <c:pt idx="10" formatCode="0">
                  <c:v>28</c:v>
                </c:pt>
                <c:pt idx="11" formatCode="0">
                  <c:v>27</c:v>
                </c:pt>
                <c:pt idx="12" formatCode="0">
                  <c:v>0</c:v>
                </c:pt>
                <c:pt idx="13" formatCode="0">
                  <c:v>84</c:v>
                </c:pt>
                <c:pt idx="14" formatCode="0">
                  <c:v>0</c:v>
                </c:pt>
                <c:pt idx="15" formatCode="0">
                  <c:v>16</c:v>
                </c:pt>
                <c:pt idx="16" formatCode="0">
                  <c:v>0</c:v>
                </c:pt>
                <c:pt idx="17" formatCode="0">
                  <c:v>0</c:v>
                </c:pt>
                <c:pt idx="18" formatCode="0">
                  <c:v>0</c:v>
                </c:pt>
                <c:pt idx="19" formatCode="0">
                  <c:v>68</c:v>
                </c:pt>
                <c:pt idx="20" formatCode="0">
                  <c:v>15</c:v>
                </c:pt>
                <c:pt idx="21" formatCode="0">
                  <c:v>0</c:v>
                </c:pt>
                <c:pt idx="22" formatCode="0">
                  <c:v>52</c:v>
                </c:pt>
                <c:pt idx="23" formatCode="0">
                  <c:v>12</c:v>
                </c:pt>
                <c:pt idx="24" formatCode="0">
                  <c:v>24</c:v>
                </c:pt>
                <c:pt idx="25" formatCode="0">
                  <c:v>0</c:v>
                </c:pt>
                <c:pt idx="26" formatCode="0">
                  <c:v>0</c:v>
                </c:pt>
                <c:pt idx="27" formatCode="0">
                  <c:v>272</c:v>
                </c:pt>
                <c:pt idx="28" formatCode="0">
                  <c:v>0</c:v>
                </c:pt>
                <c:pt idx="29" formatCode="0">
                  <c:v>20</c:v>
                </c:pt>
                <c:pt idx="30" formatCode="0">
                  <c:v>32</c:v>
                </c:pt>
                <c:pt idx="31" formatCode="0">
                  <c:v>0</c:v>
                </c:pt>
                <c:pt idx="32" formatCode="0">
                  <c:v>164</c:v>
                </c:pt>
                <c:pt idx="33" formatCode="0">
                  <c:v>15</c:v>
                </c:pt>
                <c:pt idx="34" formatCode="0">
                  <c:v>0</c:v>
                </c:pt>
                <c:pt idx="35" formatCode="0">
                  <c:v>0</c:v>
                </c:pt>
                <c:pt idx="36" formatCode="0">
                  <c:v>123</c:v>
                </c:pt>
                <c:pt idx="37" formatCode="0">
                  <c:v>33</c:v>
                </c:pt>
                <c:pt idx="38" formatCode="0">
                  <c:v>183</c:v>
                </c:pt>
                <c:pt idx="39" formatCode="0">
                  <c:v>128</c:v>
                </c:pt>
                <c:pt idx="40" formatCode="0">
                  <c:v>0</c:v>
                </c:pt>
                <c:pt idx="41" formatCode="0">
                  <c:v>84</c:v>
                </c:pt>
                <c:pt idx="42" formatCode="0">
                  <c:v>45</c:v>
                </c:pt>
                <c:pt idx="43" formatCode="0">
                  <c:v>0</c:v>
                </c:pt>
                <c:pt idx="44" formatCode="0">
                  <c:v>0</c:v>
                </c:pt>
                <c:pt idx="45" formatCode="0">
                  <c:v>0</c:v>
                </c:pt>
                <c:pt idx="46" formatCode="0">
                  <c:v>0</c:v>
                </c:pt>
                <c:pt idx="47" formatCode="0">
                  <c:v>42</c:v>
                </c:pt>
                <c:pt idx="48" formatCode="0">
                  <c:v>15</c:v>
                </c:pt>
                <c:pt idx="49" formatCode="0">
                  <c:v>0</c:v>
                </c:pt>
                <c:pt idx="50" formatCode="0">
                  <c:v>30</c:v>
                </c:pt>
                <c:pt idx="51" formatCode="0">
                  <c:v>156</c:v>
                </c:pt>
                <c:pt idx="52" formatCode="0">
                  <c:v>21</c:v>
                </c:pt>
                <c:pt idx="53" formatCode="0">
                  <c:v>0</c:v>
                </c:pt>
                <c:pt idx="54" formatCode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57408"/>
        <c:axId val="95058944"/>
      </c:barChart>
      <c:catAx>
        <c:axId val="95057408"/>
        <c:scaling>
          <c:orientation val="minMax"/>
        </c:scaling>
        <c:delete val="0"/>
        <c:axPos val="b"/>
        <c:majorTickMark val="out"/>
        <c:minorTickMark val="none"/>
        <c:tickLblPos val="nextTo"/>
        <c:crossAx val="95058944"/>
        <c:crosses val="autoZero"/>
        <c:auto val="1"/>
        <c:lblAlgn val="ctr"/>
        <c:lblOffset val="100"/>
        <c:noMultiLvlLbl val="0"/>
      </c:catAx>
      <c:valAx>
        <c:axId val="95058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057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'A-SA-053'!$K$13</c:f>
              <c:numCache>
                <c:formatCode>0.00</c:formatCode>
                <c:ptCount val="1"/>
                <c:pt idx="0">
                  <c:v>73.118279569892479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'A-SA-053'!$E$13</c:f>
              <c:numCache>
                <c:formatCode>0.00</c:formatCode>
                <c:ptCount val="1"/>
                <c:pt idx="0">
                  <c:v>26.881720430107528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35360"/>
        <c:axId val="158336896"/>
      </c:barChart>
      <c:catAx>
        <c:axId val="158335360"/>
        <c:scaling>
          <c:orientation val="minMax"/>
        </c:scaling>
        <c:delete val="1"/>
        <c:axPos val="l"/>
        <c:majorTickMark val="out"/>
        <c:minorTickMark val="none"/>
        <c:tickLblPos val="none"/>
        <c:crossAx val="158336896"/>
        <c:crosses val="autoZero"/>
        <c:auto val="1"/>
        <c:lblAlgn val="ctr"/>
        <c:lblOffset val="100"/>
        <c:noMultiLvlLbl val="0"/>
      </c:catAx>
      <c:valAx>
        <c:axId val="1583368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3353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'A-SA-054'!$K$13</c:f>
              <c:numCache>
                <c:formatCode>0.00</c:formatCode>
                <c:ptCount val="1"/>
                <c:pt idx="0">
                  <c:v>48.019801980198018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'A-SA-054'!$E$13</c:f>
              <c:numCache>
                <c:formatCode>0.00</c:formatCode>
                <c:ptCount val="1"/>
                <c:pt idx="0">
                  <c:v>51.980198019801982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87680"/>
        <c:axId val="158489216"/>
      </c:barChart>
      <c:catAx>
        <c:axId val="158487680"/>
        <c:scaling>
          <c:orientation val="minMax"/>
        </c:scaling>
        <c:delete val="1"/>
        <c:axPos val="l"/>
        <c:majorTickMark val="out"/>
        <c:minorTickMark val="none"/>
        <c:tickLblPos val="none"/>
        <c:crossAx val="158489216"/>
        <c:crosses val="autoZero"/>
        <c:auto val="1"/>
        <c:lblAlgn val="ctr"/>
        <c:lblOffset val="100"/>
        <c:noMultiLvlLbl val="0"/>
      </c:catAx>
      <c:valAx>
        <c:axId val="1584892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4876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'A-SA-055'!$K$13</c:f>
              <c:numCache>
                <c:formatCode>0.00</c:formatCode>
                <c:ptCount val="1"/>
                <c:pt idx="0">
                  <c:v>53.398058252427184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'A-SA-055'!$E$13</c:f>
              <c:numCache>
                <c:formatCode>0.00</c:formatCode>
                <c:ptCount val="1"/>
                <c:pt idx="0">
                  <c:v>46.601941747572816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64960"/>
        <c:axId val="158670848"/>
      </c:barChart>
      <c:catAx>
        <c:axId val="158664960"/>
        <c:scaling>
          <c:orientation val="minMax"/>
        </c:scaling>
        <c:delete val="1"/>
        <c:axPos val="l"/>
        <c:majorTickMark val="out"/>
        <c:minorTickMark val="none"/>
        <c:tickLblPos val="none"/>
        <c:crossAx val="158670848"/>
        <c:crosses val="autoZero"/>
        <c:auto val="1"/>
        <c:lblAlgn val="ctr"/>
        <c:lblOffset val="100"/>
        <c:noMultiLvlLbl val="0"/>
      </c:catAx>
      <c:valAx>
        <c:axId val="1586708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6649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'-056'!$K$13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07328"/>
        <c:axId val="161289344"/>
      </c:barChart>
      <c:catAx>
        <c:axId val="161107328"/>
        <c:scaling>
          <c:orientation val="minMax"/>
        </c:scaling>
        <c:delete val="1"/>
        <c:axPos val="l"/>
        <c:majorTickMark val="out"/>
        <c:minorTickMark val="none"/>
        <c:tickLblPos val="none"/>
        <c:crossAx val="161289344"/>
        <c:crosses val="autoZero"/>
        <c:auto val="1"/>
        <c:lblAlgn val="ctr"/>
        <c:lblOffset val="100"/>
        <c:noMultiLvlLbl val="0"/>
      </c:catAx>
      <c:valAx>
        <c:axId val="1612893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1073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94464"/>
        <c:axId val="161696000"/>
      </c:barChart>
      <c:catAx>
        <c:axId val="161694464"/>
        <c:scaling>
          <c:orientation val="minMax"/>
        </c:scaling>
        <c:delete val="1"/>
        <c:axPos val="l"/>
        <c:majorTickMark val="out"/>
        <c:minorTickMark val="none"/>
        <c:tickLblPos val="none"/>
        <c:crossAx val="161696000"/>
        <c:crosses val="autoZero"/>
        <c:auto val="1"/>
        <c:lblAlgn val="ctr"/>
        <c:lblOffset val="100"/>
        <c:noMultiLvlLbl val="0"/>
      </c:catAx>
      <c:valAx>
        <c:axId val="1616960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6944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'-058'!$K$13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'-058'!$E$13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49952"/>
        <c:axId val="161959936"/>
      </c:barChart>
      <c:catAx>
        <c:axId val="161949952"/>
        <c:scaling>
          <c:orientation val="minMax"/>
        </c:scaling>
        <c:delete val="1"/>
        <c:axPos val="l"/>
        <c:majorTickMark val="out"/>
        <c:minorTickMark val="none"/>
        <c:tickLblPos val="none"/>
        <c:crossAx val="161959936"/>
        <c:crosses val="autoZero"/>
        <c:auto val="1"/>
        <c:lblAlgn val="ctr"/>
        <c:lblOffset val="100"/>
        <c:noMultiLvlLbl val="0"/>
      </c:catAx>
      <c:valAx>
        <c:axId val="1619599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9499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'-059'!$K$13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'-059'!$E$13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86912"/>
        <c:axId val="162088448"/>
      </c:barChart>
      <c:catAx>
        <c:axId val="162086912"/>
        <c:scaling>
          <c:orientation val="minMax"/>
        </c:scaling>
        <c:delete val="1"/>
        <c:axPos val="l"/>
        <c:majorTickMark val="out"/>
        <c:minorTickMark val="none"/>
        <c:tickLblPos val="none"/>
        <c:crossAx val="162088448"/>
        <c:crosses val="autoZero"/>
        <c:auto val="1"/>
        <c:lblAlgn val="ctr"/>
        <c:lblOffset val="100"/>
        <c:noMultiLvlLbl val="0"/>
      </c:catAx>
      <c:valAx>
        <c:axId val="1620884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0869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'-060'!$K$13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'-060'!$E$13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68288"/>
        <c:axId val="162269824"/>
      </c:barChart>
      <c:catAx>
        <c:axId val="162268288"/>
        <c:scaling>
          <c:orientation val="minMax"/>
        </c:scaling>
        <c:delete val="1"/>
        <c:axPos val="l"/>
        <c:majorTickMark val="out"/>
        <c:minorTickMark val="none"/>
        <c:tickLblPos val="none"/>
        <c:crossAx val="162269824"/>
        <c:crosses val="autoZero"/>
        <c:auto val="1"/>
        <c:lblAlgn val="ctr"/>
        <c:lblOffset val="100"/>
        <c:noMultiLvlLbl val="0"/>
      </c:catAx>
      <c:valAx>
        <c:axId val="1622698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2682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'-061'!$K$13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'-061'!$E$13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25792"/>
        <c:axId val="162631680"/>
      </c:barChart>
      <c:catAx>
        <c:axId val="162625792"/>
        <c:scaling>
          <c:orientation val="minMax"/>
        </c:scaling>
        <c:delete val="1"/>
        <c:axPos val="l"/>
        <c:majorTickMark val="out"/>
        <c:minorTickMark val="none"/>
        <c:tickLblPos val="none"/>
        <c:crossAx val="162631680"/>
        <c:crosses val="autoZero"/>
        <c:auto val="1"/>
        <c:lblAlgn val="ctr"/>
        <c:lblOffset val="100"/>
        <c:noMultiLvlLbl val="0"/>
      </c:catAx>
      <c:valAx>
        <c:axId val="1626316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6257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'-062'!$K$13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'-062'!$E$13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5840"/>
        <c:axId val="162845824"/>
      </c:barChart>
      <c:catAx>
        <c:axId val="162835840"/>
        <c:scaling>
          <c:orientation val="minMax"/>
        </c:scaling>
        <c:delete val="1"/>
        <c:axPos val="l"/>
        <c:majorTickMark val="out"/>
        <c:minorTickMark val="none"/>
        <c:tickLblPos val="none"/>
        <c:crossAx val="162845824"/>
        <c:crosses val="autoZero"/>
        <c:auto val="1"/>
        <c:lblAlgn val="ctr"/>
        <c:lblOffset val="100"/>
        <c:noMultiLvlLbl val="0"/>
      </c:catAx>
      <c:valAx>
        <c:axId val="1628458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8358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Acadêmica</c:v>
          </c:tx>
          <c:invertIfNegative val="0"/>
          <c:cat>
            <c:strRef>
              <c:f>'COL ASA'!$A$20:$A$81</c:f>
              <c:strCache>
                <c:ptCount val="55"/>
                <c:pt idx="0">
                  <c:v>A-S A-001</c:v>
                </c:pt>
                <c:pt idx="1">
                  <c:v>A-S A-002</c:v>
                </c:pt>
                <c:pt idx="2">
                  <c:v>A-S A-003</c:v>
                </c:pt>
                <c:pt idx="3">
                  <c:v>A-S A-004</c:v>
                </c:pt>
                <c:pt idx="4">
                  <c:v>A-S A-005</c:v>
                </c:pt>
                <c:pt idx="5">
                  <c:v>A-S A-006</c:v>
                </c:pt>
                <c:pt idx="6">
                  <c:v>A-S A-007</c:v>
                </c:pt>
                <c:pt idx="7">
                  <c:v>A-S A-008</c:v>
                </c:pt>
                <c:pt idx="8">
                  <c:v>A-S A-009</c:v>
                </c:pt>
                <c:pt idx="9">
                  <c:v>A-S A-010</c:v>
                </c:pt>
                <c:pt idx="10">
                  <c:v>A-S A-011</c:v>
                </c:pt>
                <c:pt idx="11">
                  <c:v>A-S A-012</c:v>
                </c:pt>
                <c:pt idx="12">
                  <c:v>A-S A-013</c:v>
                </c:pt>
                <c:pt idx="13">
                  <c:v>A-S A-014</c:v>
                </c:pt>
                <c:pt idx="14">
                  <c:v>A-S A-015</c:v>
                </c:pt>
                <c:pt idx="15">
                  <c:v>A-S A-016</c:v>
                </c:pt>
                <c:pt idx="16">
                  <c:v>A-S A-017</c:v>
                </c:pt>
                <c:pt idx="17">
                  <c:v>A-S A-018</c:v>
                </c:pt>
                <c:pt idx="18">
                  <c:v>A-S A-019</c:v>
                </c:pt>
                <c:pt idx="19">
                  <c:v>A-S A-020</c:v>
                </c:pt>
                <c:pt idx="20">
                  <c:v>A-S A-021</c:v>
                </c:pt>
                <c:pt idx="21">
                  <c:v>A-S A-022</c:v>
                </c:pt>
                <c:pt idx="22">
                  <c:v>A-S A-023</c:v>
                </c:pt>
                <c:pt idx="23">
                  <c:v>A-S A-024</c:v>
                </c:pt>
                <c:pt idx="24">
                  <c:v>A-S A-025</c:v>
                </c:pt>
                <c:pt idx="25">
                  <c:v>A-S A-026</c:v>
                </c:pt>
                <c:pt idx="26">
                  <c:v>A-S A-027</c:v>
                </c:pt>
                <c:pt idx="27">
                  <c:v>A-S A-028</c:v>
                </c:pt>
                <c:pt idx="28">
                  <c:v>A-S A-029</c:v>
                </c:pt>
                <c:pt idx="29">
                  <c:v>A-S A-030</c:v>
                </c:pt>
                <c:pt idx="30">
                  <c:v>A-S A-031</c:v>
                </c:pt>
                <c:pt idx="31">
                  <c:v>A-S A-032</c:v>
                </c:pt>
                <c:pt idx="32">
                  <c:v>A-S A-033</c:v>
                </c:pt>
                <c:pt idx="33">
                  <c:v>A-S A-034</c:v>
                </c:pt>
                <c:pt idx="34">
                  <c:v>A-S A-035</c:v>
                </c:pt>
                <c:pt idx="35">
                  <c:v>A-S A-036</c:v>
                </c:pt>
                <c:pt idx="36">
                  <c:v>A-S A-037</c:v>
                </c:pt>
                <c:pt idx="37">
                  <c:v>A-S A-038</c:v>
                </c:pt>
                <c:pt idx="38">
                  <c:v>A-S A-039</c:v>
                </c:pt>
                <c:pt idx="39">
                  <c:v>A-S A-040</c:v>
                </c:pt>
                <c:pt idx="40">
                  <c:v>A-S A-041</c:v>
                </c:pt>
                <c:pt idx="41">
                  <c:v>A-S A-042</c:v>
                </c:pt>
                <c:pt idx="42">
                  <c:v>A-S A-043</c:v>
                </c:pt>
                <c:pt idx="43">
                  <c:v>A-S A-044</c:v>
                </c:pt>
                <c:pt idx="44">
                  <c:v>A-S A-045</c:v>
                </c:pt>
                <c:pt idx="45">
                  <c:v>A-S A-046</c:v>
                </c:pt>
                <c:pt idx="46">
                  <c:v>A-S A-047</c:v>
                </c:pt>
                <c:pt idx="47">
                  <c:v>A-S A-048</c:v>
                </c:pt>
                <c:pt idx="48">
                  <c:v>A-S A-049</c:v>
                </c:pt>
                <c:pt idx="49">
                  <c:v>A-S A-050</c:v>
                </c:pt>
                <c:pt idx="50">
                  <c:v>A-S A-051</c:v>
                </c:pt>
                <c:pt idx="51">
                  <c:v>A-S A-052</c:v>
                </c:pt>
                <c:pt idx="52">
                  <c:v>A-S A-053</c:v>
                </c:pt>
                <c:pt idx="53">
                  <c:v>A-S A-054</c:v>
                </c:pt>
                <c:pt idx="54">
                  <c:v>A-S A-055</c:v>
                </c:pt>
              </c:strCache>
            </c:strRef>
          </c:cat>
          <c:val>
            <c:numRef>
              <c:f>'COL ASA'!$H$20:$H$81</c:f>
              <c:numCache>
                <c:formatCode>General</c:formatCode>
                <c:ptCount val="62"/>
                <c:pt idx="0">
                  <c:v>33</c:v>
                </c:pt>
                <c:pt idx="1">
                  <c:v>29</c:v>
                </c:pt>
                <c:pt idx="2">
                  <c:v>36</c:v>
                </c:pt>
                <c:pt idx="3" formatCode="0">
                  <c:v>6</c:v>
                </c:pt>
                <c:pt idx="4" formatCode="0">
                  <c:v>22</c:v>
                </c:pt>
                <c:pt idx="5" formatCode="0">
                  <c:v>14</c:v>
                </c:pt>
                <c:pt idx="6" formatCode="0">
                  <c:v>18</c:v>
                </c:pt>
                <c:pt idx="7" formatCode="0">
                  <c:v>4</c:v>
                </c:pt>
                <c:pt idx="8" formatCode="0">
                  <c:v>1</c:v>
                </c:pt>
                <c:pt idx="9" formatCode="0">
                  <c:v>43</c:v>
                </c:pt>
                <c:pt idx="10" formatCode="0">
                  <c:v>19</c:v>
                </c:pt>
                <c:pt idx="11" formatCode="0">
                  <c:v>29</c:v>
                </c:pt>
                <c:pt idx="12" formatCode="0">
                  <c:v>20</c:v>
                </c:pt>
                <c:pt idx="13" formatCode="0">
                  <c:v>2</c:v>
                </c:pt>
                <c:pt idx="14" formatCode="0">
                  <c:v>32</c:v>
                </c:pt>
                <c:pt idx="15" formatCode="0">
                  <c:v>16</c:v>
                </c:pt>
                <c:pt idx="16" formatCode="0">
                  <c:v>38</c:v>
                </c:pt>
                <c:pt idx="17" formatCode="0">
                  <c:v>34</c:v>
                </c:pt>
                <c:pt idx="18" formatCode="0">
                  <c:v>32</c:v>
                </c:pt>
                <c:pt idx="19" formatCode="0">
                  <c:v>10</c:v>
                </c:pt>
                <c:pt idx="20" formatCode="0">
                  <c:v>19</c:v>
                </c:pt>
                <c:pt idx="21" formatCode="0">
                  <c:v>40</c:v>
                </c:pt>
                <c:pt idx="22" formatCode="0">
                  <c:v>59</c:v>
                </c:pt>
                <c:pt idx="23" formatCode="0">
                  <c:v>5</c:v>
                </c:pt>
                <c:pt idx="24" formatCode="0">
                  <c:v>21</c:v>
                </c:pt>
                <c:pt idx="25" formatCode="0">
                  <c:v>32</c:v>
                </c:pt>
                <c:pt idx="26" formatCode="0">
                  <c:v>35</c:v>
                </c:pt>
                <c:pt idx="27" formatCode="0">
                  <c:v>17</c:v>
                </c:pt>
                <c:pt idx="28" formatCode="0">
                  <c:v>34</c:v>
                </c:pt>
                <c:pt idx="29" formatCode="0">
                  <c:v>32</c:v>
                </c:pt>
                <c:pt idx="30" formatCode="0">
                  <c:v>35</c:v>
                </c:pt>
                <c:pt idx="31" formatCode="0">
                  <c:v>40</c:v>
                </c:pt>
                <c:pt idx="32" formatCode="0">
                  <c:v>29</c:v>
                </c:pt>
                <c:pt idx="33" formatCode="0">
                  <c:v>1</c:v>
                </c:pt>
                <c:pt idx="34" formatCode="0">
                  <c:v>34</c:v>
                </c:pt>
                <c:pt idx="35" formatCode="0">
                  <c:v>34</c:v>
                </c:pt>
                <c:pt idx="36" formatCode="0">
                  <c:v>13</c:v>
                </c:pt>
                <c:pt idx="37" formatCode="0">
                  <c:v>36</c:v>
                </c:pt>
                <c:pt idx="38" formatCode="0">
                  <c:v>9</c:v>
                </c:pt>
                <c:pt idx="39" formatCode="0">
                  <c:v>13</c:v>
                </c:pt>
                <c:pt idx="40" formatCode="0">
                  <c:v>57</c:v>
                </c:pt>
                <c:pt idx="41" formatCode="0">
                  <c:v>26</c:v>
                </c:pt>
                <c:pt idx="42" formatCode="0">
                  <c:v>16</c:v>
                </c:pt>
                <c:pt idx="43" formatCode="0">
                  <c:v>72</c:v>
                </c:pt>
                <c:pt idx="44" formatCode="0">
                  <c:v>35</c:v>
                </c:pt>
                <c:pt idx="45" formatCode="0">
                  <c:v>39</c:v>
                </c:pt>
                <c:pt idx="46" formatCode="0">
                  <c:v>31</c:v>
                </c:pt>
                <c:pt idx="47" formatCode="0">
                  <c:v>20</c:v>
                </c:pt>
                <c:pt idx="48" formatCode="0">
                  <c:v>28</c:v>
                </c:pt>
                <c:pt idx="49" formatCode="0">
                  <c:v>33</c:v>
                </c:pt>
                <c:pt idx="50" formatCode="0">
                  <c:v>53</c:v>
                </c:pt>
                <c:pt idx="51" formatCode="0">
                  <c:v>3</c:v>
                </c:pt>
                <c:pt idx="52" formatCode="0">
                  <c:v>15</c:v>
                </c:pt>
                <c:pt idx="53" formatCode="0">
                  <c:v>14</c:v>
                </c:pt>
                <c:pt idx="54" formatCode="0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71232"/>
        <c:axId val="95073024"/>
      </c:barChart>
      <c:catAx>
        <c:axId val="9507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95073024"/>
        <c:crosses val="autoZero"/>
        <c:auto val="1"/>
        <c:lblAlgn val="ctr"/>
        <c:lblOffset val="100"/>
        <c:noMultiLvlLbl val="0"/>
      </c:catAx>
      <c:valAx>
        <c:axId val="95073024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507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'-063'!$K$13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'-063'!$E$13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33856"/>
        <c:axId val="163035392"/>
      </c:barChart>
      <c:catAx>
        <c:axId val="163033856"/>
        <c:scaling>
          <c:orientation val="minMax"/>
        </c:scaling>
        <c:delete val="1"/>
        <c:axPos val="l"/>
        <c:majorTickMark val="out"/>
        <c:minorTickMark val="none"/>
        <c:tickLblPos val="none"/>
        <c:crossAx val="163035392"/>
        <c:crosses val="autoZero"/>
        <c:auto val="1"/>
        <c:lblAlgn val="ctr"/>
        <c:lblOffset val="100"/>
        <c:noMultiLvlLbl val="0"/>
      </c:catAx>
      <c:valAx>
        <c:axId val="1630353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0338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'-064'!$K$13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'-064'!$E$13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93312"/>
        <c:axId val="165694848"/>
      </c:barChart>
      <c:catAx>
        <c:axId val="165693312"/>
        <c:scaling>
          <c:orientation val="minMax"/>
        </c:scaling>
        <c:delete val="1"/>
        <c:axPos val="l"/>
        <c:majorTickMark val="out"/>
        <c:minorTickMark val="none"/>
        <c:tickLblPos val="none"/>
        <c:crossAx val="165694848"/>
        <c:crosses val="autoZero"/>
        <c:auto val="1"/>
        <c:lblAlgn val="ctr"/>
        <c:lblOffset val="100"/>
        <c:noMultiLvlLbl val="0"/>
      </c:catAx>
      <c:valAx>
        <c:axId val="1656948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5693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'-065'!$K$13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'-065'!$E$13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84576"/>
        <c:axId val="165786368"/>
      </c:barChart>
      <c:catAx>
        <c:axId val="165784576"/>
        <c:scaling>
          <c:orientation val="minMax"/>
        </c:scaling>
        <c:delete val="1"/>
        <c:axPos val="l"/>
        <c:majorTickMark val="out"/>
        <c:minorTickMark val="none"/>
        <c:tickLblPos val="none"/>
        <c:crossAx val="165786368"/>
        <c:crosses val="autoZero"/>
        <c:auto val="1"/>
        <c:lblAlgn val="ctr"/>
        <c:lblOffset val="100"/>
        <c:noMultiLvlLbl val="0"/>
      </c:catAx>
      <c:valAx>
        <c:axId val="1657863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57845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'-066'!$K$13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'-066'!$E$13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964480"/>
        <c:axId val="168966016"/>
      </c:barChart>
      <c:catAx>
        <c:axId val="168964480"/>
        <c:scaling>
          <c:orientation val="minMax"/>
        </c:scaling>
        <c:delete val="1"/>
        <c:axPos val="l"/>
        <c:majorTickMark val="out"/>
        <c:minorTickMark val="none"/>
        <c:tickLblPos val="none"/>
        <c:crossAx val="168966016"/>
        <c:crosses val="autoZero"/>
        <c:auto val="1"/>
        <c:lblAlgn val="ctr"/>
        <c:lblOffset val="100"/>
        <c:noMultiLvlLbl val="0"/>
      </c:catAx>
      <c:valAx>
        <c:axId val="1689660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89644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'-067'!$E$13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27072"/>
        <c:axId val="169028608"/>
      </c:barChart>
      <c:catAx>
        <c:axId val="169027072"/>
        <c:scaling>
          <c:orientation val="minMax"/>
        </c:scaling>
        <c:delete val="1"/>
        <c:axPos val="l"/>
        <c:majorTickMark val="out"/>
        <c:minorTickMark val="none"/>
        <c:tickLblPos val="none"/>
        <c:crossAx val="169028608"/>
        <c:crosses val="autoZero"/>
        <c:auto val="1"/>
        <c:lblAlgn val="ctr"/>
        <c:lblOffset val="100"/>
        <c:noMultiLvlLbl val="0"/>
      </c:catAx>
      <c:valAx>
        <c:axId val="1690286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90270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'A-SA-001'!$K$13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'A-SA-001'!$E$13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536128"/>
        <c:axId val="169546112"/>
      </c:barChart>
      <c:catAx>
        <c:axId val="169536128"/>
        <c:scaling>
          <c:orientation val="minMax"/>
        </c:scaling>
        <c:delete val="1"/>
        <c:axPos val="l"/>
        <c:majorTickMark val="out"/>
        <c:minorTickMark val="none"/>
        <c:tickLblPos val="none"/>
        <c:crossAx val="169546112"/>
        <c:crosses val="autoZero"/>
        <c:auto val="1"/>
        <c:lblAlgn val="ctr"/>
        <c:lblOffset val="100"/>
        <c:noMultiLvlLbl val="0"/>
      </c:catAx>
      <c:valAx>
        <c:axId val="1695461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95361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76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'-069'!$K$13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'-069'!$E$13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42336"/>
        <c:axId val="169743872"/>
      </c:barChart>
      <c:catAx>
        <c:axId val="169742336"/>
        <c:scaling>
          <c:orientation val="minMax"/>
        </c:scaling>
        <c:delete val="1"/>
        <c:axPos val="l"/>
        <c:majorTickMark val="out"/>
        <c:minorTickMark val="none"/>
        <c:tickLblPos val="none"/>
        <c:crossAx val="169743872"/>
        <c:crosses val="autoZero"/>
        <c:auto val="1"/>
        <c:lblAlgn val="ctr"/>
        <c:lblOffset val="100"/>
        <c:noMultiLvlLbl val="0"/>
      </c:catAx>
      <c:valAx>
        <c:axId val="1697438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9742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3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'A-SA-001'!$K$13</c:f>
              <c:numCache>
                <c:formatCode>0.00</c:formatCode>
                <c:ptCount val="1"/>
                <c:pt idx="0">
                  <c:v>100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'A-SA-001'!$E$13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862592"/>
        <c:axId val="100876672"/>
      </c:barChart>
      <c:catAx>
        <c:axId val="100862592"/>
        <c:scaling>
          <c:orientation val="minMax"/>
        </c:scaling>
        <c:delete val="1"/>
        <c:axPos val="l"/>
        <c:majorTickMark val="out"/>
        <c:minorTickMark val="none"/>
        <c:tickLblPos val="none"/>
        <c:crossAx val="100876672"/>
        <c:crosses val="autoZero"/>
        <c:auto val="1"/>
        <c:lblAlgn val="ctr"/>
        <c:lblOffset val="100"/>
        <c:noMultiLvlLbl val="0"/>
      </c:catAx>
      <c:valAx>
        <c:axId val="1008766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008625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58" footer="0.31496062000000158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95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4"/>
              <c:pt idx="0">
                <c:v>ÍNDICE  MÉDIO OBTIDO - PERFIL ACADEMICO 0 0 0</c:v>
              </c:pt>
              <c:pt idx="1">
                <c:v>0 0 0 0</c:v>
              </c:pt>
              <c:pt idx="2">
                <c:v>0 0 0 0</c:v>
              </c:pt>
              <c:pt idx="3">
                <c:v>0 0 0 %</c:v>
              </c:pt>
            </c:strLit>
          </c:cat>
          <c:val>
            <c:numRef>
              <c:f>'A-SA-002'!$L$13</c:f>
              <c:numCache>
                <c:formatCode>0.00</c:formatCode>
                <c:ptCount val="1"/>
                <c:pt idx="0">
                  <c:v>39.510489510489514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'A-SA-002'!$F$13</c:f>
              <c:numCache>
                <c:formatCode>0.00</c:formatCode>
                <c:ptCount val="1"/>
                <c:pt idx="0">
                  <c:v>60.489510489510486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603200"/>
        <c:axId val="119604736"/>
      </c:barChart>
      <c:catAx>
        <c:axId val="119603200"/>
        <c:scaling>
          <c:orientation val="minMax"/>
        </c:scaling>
        <c:delete val="1"/>
        <c:axPos val="l"/>
        <c:majorTickMark val="out"/>
        <c:minorTickMark val="none"/>
        <c:tickLblPos val="none"/>
        <c:crossAx val="119604736"/>
        <c:crosses val="autoZero"/>
        <c:auto val="1"/>
        <c:lblAlgn val="ctr"/>
        <c:lblOffset val="100"/>
        <c:noMultiLvlLbl val="0"/>
      </c:catAx>
      <c:valAx>
        <c:axId val="1196047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196032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75" footer="0.3149606200000017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81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1714" y="1795461"/>
          <a:ext cx="16097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0</xdr:row>
      <xdr:rowOff>9525</xdr:rowOff>
    </xdr:from>
    <xdr:to>
      <xdr:col>26</xdr:col>
      <xdr:colOff>304800</xdr:colOff>
      <xdr:row>25</xdr:row>
      <xdr:rowOff>114302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19049</xdr:rowOff>
    </xdr:from>
    <xdr:to>
      <xdr:col>13</xdr:col>
      <xdr:colOff>0</xdr:colOff>
      <xdr:row>25</xdr:row>
      <xdr:rowOff>123824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9524</xdr:colOff>
      <xdr:row>26</xdr:row>
      <xdr:rowOff>104774</xdr:rowOff>
    </xdr:from>
    <xdr:to>
      <xdr:col>12</xdr:col>
      <xdr:colOff>609599</xdr:colOff>
      <xdr:row>50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51</xdr:row>
      <xdr:rowOff>66675</xdr:rowOff>
    </xdr:from>
    <xdr:to>
      <xdr:col>12</xdr:col>
      <xdr:colOff>600075</xdr:colOff>
      <xdr:row>75</xdr:row>
      <xdr:rowOff>47625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342899</xdr:colOff>
      <xdr:row>26</xdr:row>
      <xdr:rowOff>104775</xdr:rowOff>
    </xdr:from>
    <xdr:to>
      <xdr:col>26</xdr:col>
      <xdr:colOff>304800</xdr:colOff>
      <xdr:row>50</xdr:row>
      <xdr:rowOff>85725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342899</xdr:colOff>
      <xdr:row>51</xdr:row>
      <xdr:rowOff>57150</xdr:rowOff>
    </xdr:from>
    <xdr:to>
      <xdr:col>26</xdr:col>
      <xdr:colOff>314324</xdr:colOff>
      <xdr:row>75</xdr:row>
      <xdr:rowOff>95250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534650" y="26384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701214" y="1824036"/>
          <a:ext cx="16668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515600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544175" y="18669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600073</xdr:colOff>
      <xdr:row>1</xdr:row>
      <xdr:rowOff>57150</xdr:rowOff>
    </xdr:from>
    <xdr:to>
      <xdr:col>24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257175</xdr:colOff>
      <xdr:row>13</xdr:row>
      <xdr:rowOff>104775</xdr:rowOff>
    </xdr:from>
    <xdr:to>
      <xdr:col>18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257175</xdr:colOff>
      <xdr:row>5</xdr:row>
      <xdr:rowOff>28575</xdr:rowOff>
    </xdr:from>
    <xdr:to>
      <xdr:col>17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238125</xdr:colOff>
      <xdr:row>5</xdr:row>
      <xdr:rowOff>28575</xdr:rowOff>
    </xdr:from>
    <xdr:to>
      <xdr:col>18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266700</xdr:colOff>
      <xdr:row>9</xdr:row>
      <xdr:rowOff>104775</xdr:rowOff>
    </xdr:from>
    <xdr:to>
      <xdr:col>18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8575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72664" y="2052636"/>
          <a:ext cx="16478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122872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20288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600073</xdr:colOff>
      <xdr:row>1</xdr:row>
      <xdr:rowOff>57150</xdr:rowOff>
    </xdr:from>
    <xdr:to>
      <xdr:col>23</xdr:col>
      <xdr:colOff>295275</xdr:colOff>
      <xdr:row>8</xdr:row>
      <xdr:rowOff>28576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3" name="Conector de seta reta 2"/>
        <xdr:cNvCxnSpPr/>
      </xdr:nvCxnSpPr>
      <xdr:spPr>
        <a:xfrm>
          <a:off x="10696575" y="2562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4" name="Conector reto 3"/>
        <xdr:cNvCxnSpPr/>
      </xdr:nvCxnSpPr>
      <xdr:spPr>
        <a:xfrm rot="16200000" flipH="1">
          <a:off x="9896476" y="1781174"/>
          <a:ext cx="16001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5" name="Conector de seta reta 4"/>
        <xdr:cNvCxnSpPr/>
      </xdr:nvCxnSpPr>
      <xdr:spPr>
        <a:xfrm>
          <a:off x="10677525" y="981075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6" name="Conector de seta reta 5"/>
        <xdr:cNvCxnSpPr/>
      </xdr:nvCxnSpPr>
      <xdr:spPr>
        <a:xfrm>
          <a:off x="1070610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2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88"/>
  <sheetViews>
    <sheetView tabSelected="1" workbookViewId="0">
      <pane xSplit="1" ySplit="19" topLeftCell="B20" activePane="bottomRight" state="frozen"/>
      <selection pane="topRight" activeCell="B1" sqref="B1"/>
      <selection pane="bottomLeft" activeCell="A20" sqref="A20"/>
      <selection pane="bottomRight" activeCell="F27" sqref="F27"/>
    </sheetView>
  </sheetViews>
  <sheetFormatPr defaultRowHeight="15" x14ac:dyDescent="0.25"/>
  <cols>
    <col min="1" max="3" width="9.140625" style="68"/>
    <col min="4" max="4" width="10" style="68" customWidth="1"/>
    <col min="5" max="5" width="11.5703125" style="68" bestFit="1" customWidth="1"/>
    <col min="6" max="6" width="10.7109375" style="68" bestFit="1" customWidth="1"/>
    <col min="7" max="8" width="9.140625" style="68"/>
    <col min="9" max="9" width="11.28515625" style="68" customWidth="1"/>
    <col min="10" max="11" width="9.140625" style="68"/>
    <col min="12" max="12" width="9.85546875" style="68" bestFit="1" customWidth="1"/>
    <col min="13" max="15" width="9.140625" style="68"/>
    <col min="16" max="16" width="11" style="68" customWidth="1"/>
    <col min="17" max="17" width="9.140625" style="68"/>
    <col min="18" max="18" width="9.85546875" style="68" customWidth="1"/>
    <col min="19" max="19" width="9.140625" style="68" customWidth="1"/>
    <col min="20" max="20" width="9.85546875" style="68" customWidth="1"/>
    <col min="21" max="21" width="9.140625" style="68"/>
    <col min="22" max="22" width="13.85546875" style="68" customWidth="1"/>
    <col min="23" max="23" width="13" style="68" customWidth="1"/>
    <col min="24" max="16384" width="9.140625" style="68"/>
  </cols>
  <sheetData>
    <row r="1" spans="1:28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8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8" x14ac:dyDescent="0.2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T3" s="155"/>
      <c r="U3" s="155"/>
      <c r="V3" s="155"/>
      <c r="W3" s="169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R4" s="126"/>
      <c r="S4" s="126"/>
      <c r="T4" s="152"/>
      <c r="U4" s="126"/>
      <c r="V4" s="126"/>
    </row>
    <row r="5" spans="1:28" ht="15" customHeight="1" x14ac:dyDescent="0.3">
      <c r="A5" s="1" t="s">
        <v>3</v>
      </c>
      <c r="B5" s="2"/>
      <c r="C5" s="3" t="s">
        <v>314</v>
      </c>
      <c r="D5" s="2" t="s">
        <v>4</v>
      </c>
      <c r="E5" s="1" t="s">
        <v>5</v>
      </c>
      <c r="F5" s="2"/>
      <c r="G5" s="127" t="s">
        <v>315</v>
      </c>
      <c r="H5" s="2"/>
      <c r="I5" s="69"/>
      <c r="J5" s="10"/>
      <c r="K5" s="66"/>
      <c r="L5" s="2"/>
      <c r="M5" s="228" t="s">
        <v>186</v>
      </c>
      <c r="N5" s="229"/>
      <c r="O5" s="229"/>
      <c r="P5" s="230"/>
      <c r="R5" s="156" t="s">
        <v>245</v>
      </c>
      <c r="S5" s="156"/>
      <c r="T5" s="156"/>
      <c r="U5" s="156"/>
      <c r="V5" s="156"/>
    </row>
    <row r="6" spans="1:28" ht="15.75" thickBo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68" t="s">
        <v>183</v>
      </c>
      <c r="N6" s="269"/>
      <c r="O6" s="269" t="s">
        <v>187</v>
      </c>
      <c r="P6" s="270"/>
      <c r="R6" s="156"/>
      <c r="S6" s="156"/>
      <c r="T6" s="156"/>
      <c r="U6" s="156"/>
      <c r="V6" s="156"/>
    </row>
    <row r="7" spans="1:28" ht="15.75" thickBot="1" x14ac:dyDescent="0.3">
      <c r="A7" s="1" t="s">
        <v>141</v>
      </c>
      <c r="B7" s="2"/>
      <c r="C7" s="3">
        <v>55</v>
      </c>
      <c r="D7" s="260" t="s">
        <v>313</v>
      </c>
      <c r="E7" s="261"/>
      <c r="F7" s="261"/>
      <c r="G7" s="261"/>
      <c r="H7" s="261"/>
      <c r="I7" s="261"/>
      <c r="J7" s="261"/>
      <c r="K7" s="261"/>
      <c r="L7" s="2"/>
      <c r="M7" s="231">
        <f>K75</f>
        <v>7.2727272727272725</v>
      </c>
      <c r="N7" s="232"/>
      <c r="O7" s="233">
        <f>L75</f>
        <v>5.4545454545454541</v>
      </c>
      <c r="P7" s="234"/>
      <c r="R7" s="156"/>
      <c r="S7" s="156"/>
      <c r="T7" s="156"/>
      <c r="U7" s="156"/>
      <c r="V7" s="156"/>
      <c r="Z7" s="106"/>
      <c r="AA7" s="106"/>
      <c r="AB7" s="106"/>
    </row>
    <row r="8" spans="1:28" x14ac:dyDescent="0.25">
      <c r="A8" s="1"/>
      <c r="B8" s="2"/>
      <c r="C8" s="4"/>
      <c r="D8" s="66"/>
      <c r="E8" s="66"/>
      <c r="F8" s="66"/>
      <c r="G8" s="66"/>
      <c r="H8" s="66"/>
      <c r="I8" s="66"/>
      <c r="J8" s="66"/>
      <c r="K8" s="66"/>
      <c r="L8" s="2"/>
      <c r="M8" s="2"/>
      <c r="N8" s="2"/>
      <c r="O8" s="2"/>
      <c r="P8" s="2"/>
      <c r="R8" s="156"/>
      <c r="S8" s="156"/>
      <c r="T8" s="156"/>
      <c r="U8" s="156"/>
      <c r="V8" s="156"/>
      <c r="Z8" s="106"/>
      <c r="AA8" s="106"/>
      <c r="AB8" s="106"/>
    </row>
    <row r="9" spans="1:28" ht="16.5" thickBot="1" x14ac:dyDescent="0.3">
      <c r="A9" s="1"/>
      <c r="B9" s="2"/>
      <c r="C9" s="66"/>
      <c r="D9" s="66"/>
      <c r="E9" s="66"/>
      <c r="F9" s="66"/>
      <c r="G9" s="66"/>
      <c r="H9" s="66"/>
      <c r="I9" s="66"/>
      <c r="J9" s="66"/>
      <c r="K9" s="66"/>
      <c r="L9" s="2"/>
      <c r="M9" s="2"/>
      <c r="N9" s="2"/>
      <c r="O9" s="2"/>
      <c r="P9" s="2"/>
      <c r="R9" s="210" t="s">
        <v>246</v>
      </c>
      <c r="S9" s="210"/>
      <c r="T9" s="210"/>
      <c r="U9" s="210"/>
      <c r="V9" s="210"/>
      <c r="W9" s="157"/>
      <c r="Z9" s="106"/>
      <c r="AA9" s="107"/>
      <c r="AB9" s="106"/>
    </row>
    <row r="10" spans="1:28" x14ac:dyDescent="0.25">
      <c r="A10" s="280" t="s">
        <v>206</v>
      </c>
      <c r="B10" s="281"/>
      <c r="C10" s="281"/>
      <c r="D10" s="282"/>
      <c r="E10" s="63"/>
      <c r="F10" s="66"/>
      <c r="G10" s="271" t="s">
        <v>205</v>
      </c>
      <c r="H10" s="272"/>
      <c r="I10" s="272"/>
      <c r="J10" s="273"/>
      <c r="K10" s="60"/>
      <c r="L10" s="2"/>
      <c r="M10" s="262" t="s">
        <v>204</v>
      </c>
      <c r="N10" s="263"/>
      <c r="O10" s="263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Z10" s="106"/>
      <c r="AA10" s="106"/>
      <c r="AB10" s="106"/>
    </row>
    <row r="11" spans="1:28" x14ac:dyDescent="0.25">
      <c r="A11" s="283"/>
      <c r="B11" s="284"/>
      <c r="C11" s="284"/>
      <c r="D11" s="285"/>
      <c r="E11" s="149">
        <f>('A-SA-001'!E11+'A-SA-002'!F11+'A-SA-003'!E11+'A-SA-004'!E11+'A-SA-005'!E11+'A-SA-006'!E11+'A-SA-007'!E11+'A-SA-008'!E11+'A-SA-009'!E11+'A-SA-010'!E11+'A-SA-012'!E11+'A-SA-013'!E11+'A-SA-014'!E11+'A-SA-015'!E11+'A-SA-016'!E11+'A-SA-017'!E11+'A-SA-018'!E11+'A-SA-019'!E11+'A-SA-020'!E11+'A-SA-021'!E11+'A-SA-022'!E11+'A-SA-023'!E11+'A-SA-024'!E11+'A-SA-025'!E11+'A-SA-026'!E11+'A-SA-027'!E11+'A-SA-028'!E11+'A-SA-029'!E11+'A-SA-030'!E11+'A-SA-031'!E11+'A-SA-032'!E11+'A-SA-033'!E11+'A-SA-034'!E11+'A-SA-035'!E11+'A-SA-037'!E11+'A-SA-038'!E11+'A-SA-039'!E11+'A-SA-040'!E11+'A-SA-041'!E11+'A-SA-042'!E11+'A-SA-043'!E11+'A-SA-044'!E11+'A-SA-045'!E11+'A-SA-046'!E11+'A-SA-047'!E11+'A-SA-048'!E11+'A-SA-049'!E11+'A-SA-050'!E11+'A-SA-051'!E11+'A-SA-052'!E11+'A-SA-053'!E11+'A-SA-054'!E11+'A-SA-055'!E11+'-056'!E11+'-057'!E11+'-058'!E11+'-059'!E11+'-060'!E11+'-061'!E11+'-062'!E11)/C7</f>
        <v>79.781818181818181</v>
      </c>
      <c r="F11" s="66"/>
      <c r="G11" s="274"/>
      <c r="H11" s="275"/>
      <c r="I11" s="275"/>
      <c r="J11" s="276"/>
      <c r="K11" s="148">
        <f>('A-SA-001'!K11+'A-SA-002'!L11+'A-SA-003'!K11+'A-SA-004'!K11+'A-SA-005'!K11+'A-SA-006'!K11+'A-SA-007'!K11+'A-SA-008'!K11+'A-SA-009'!K11+'A-SA-010'!K11+'A-SA-011'!K11+'A-SA-012'!K11+'A-SA-013'!K11+'A-SA-014'!K11+'A-SA-015'!K11+'A-SA-016'!K11+'A-SA-017'!K11+'A-SA-018'!K11+'A-SA-019'!K11+'A-SA-020'!K11+'A-SA-021'!K11+'A-SA-022'!K11+'A-SA-023'!K11+'A-SA-024'!K11+'A-SA-025'!K11+'A-SA-026'!K11+'A-SA-027'!K11+'A-SA-028'!K11+'A-SA-029'!K11+'A-SA-030'!K11+'A-SA-031'!K11+'A-SA-032'!K11+'A-SA-033'!K11+'A-SA-034'!K11+'A-SA-035'!K11+'A-SA-036'!K11+'A-SA-037'!K11+'A-SA-038'!K11+'A-SA-039'!K11+'A-SA-040'!K11+'A-SA-041'!K11+'A-SA-042'!K11+'A-SA-043'!K11+'A-SA-044'!K11+'A-SA-045'!K11+'A-SA-046'!K11+'A-SA-047'!K11+'A-SA-048'!K11+'A-SA-049'!K11+'A-SA-050'!K11+'A-SA-051'!K11+'A-SA-052'!K11+'A-SA-053'!K11+'A-SA-054'!K11+'A-SA-055'!K11+'-056'!K11+'-057'!K11+'-058'!K11+'-059'!K11+'-060'!K11+'-061'!K11+'-062'!K11)/C7</f>
        <v>118.74545454545455</v>
      </c>
      <c r="L11" s="2"/>
      <c r="M11" s="264"/>
      <c r="N11" s="265"/>
      <c r="O11" s="265"/>
      <c r="P11" s="72">
        <f>E11+K11</f>
        <v>198.52727272727273</v>
      </c>
      <c r="Q11" s="160"/>
      <c r="R11" s="161" t="s">
        <v>249</v>
      </c>
      <c r="S11" s="106"/>
      <c r="T11" s="151"/>
      <c r="U11" s="153"/>
      <c r="V11" s="162"/>
      <c r="W11" s="10"/>
      <c r="Z11" s="106"/>
      <c r="AA11" s="107"/>
      <c r="AB11" s="106"/>
    </row>
    <row r="12" spans="1:28" ht="15.75" thickBot="1" x14ac:dyDescent="0.3">
      <c r="A12" s="286"/>
      <c r="B12" s="287"/>
      <c r="C12" s="287"/>
      <c r="D12" s="288"/>
      <c r="E12" s="65"/>
      <c r="F12" s="66"/>
      <c r="G12" s="277"/>
      <c r="H12" s="278"/>
      <c r="I12" s="278"/>
      <c r="J12" s="279"/>
      <c r="K12" s="62"/>
      <c r="L12" s="2"/>
      <c r="M12" s="266"/>
      <c r="N12" s="267"/>
      <c r="O12" s="267"/>
      <c r="P12" s="59"/>
      <c r="R12" s="163" t="s">
        <v>250</v>
      </c>
      <c r="S12" s="10"/>
      <c r="T12" s="10"/>
      <c r="U12" s="10"/>
      <c r="V12" s="106"/>
      <c r="W12" s="106"/>
      <c r="Z12" s="106"/>
      <c r="AA12" s="106"/>
      <c r="AB12" s="106"/>
    </row>
    <row r="13" spans="1:28" x14ac:dyDescent="0.25">
      <c r="A13" s="1"/>
      <c r="B13" s="2"/>
      <c r="C13" s="66"/>
      <c r="D13" s="11" t="s">
        <v>12</v>
      </c>
      <c r="E13" s="147">
        <f>E11*100/P11</f>
        <v>40.18683029581463</v>
      </c>
      <c r="F13" s="66"/>
      <c r="G13" s="66"/>
      <c r="H13" s="66"/>
      <c r="I13" s="66"/>
      <c r="J13" s="11" t="s">
        <v>12</v>
      </c>
      <c r="K13" s="146">
        <f>K11*100/P11</f>
        <v>59.81316970418537</v>
      </c>
      <c r="L13" s="2"/>
      <c r="M13" s="2"/>
      <c r="N13" s="2"/>
      <c r="O13" s="2"/>
      <c r="P13" s="2"/>
      <c r="R13" s="164" t="s">
        <v>251</v>
      </c>
      <c r="S13" s="106"/>
      <c r="T13" s="106"/>
      <c r="U13" s="106"/>
      <c r="V13" s="165"/>
      <c r="W13" s="106"/>
    </row>
    <row r="14" spans="1:28" ht="15.75" thickBot="1" x14ac:dyDescent="0.3">
      <c r="A14" s="1"/>
      <c r="B14" s="2"/>
      <c r="C14" s="66"/>
      <c r="D14" s="66"/>
      <c r="E14" s="12"/>
      <c r="F14" s="71"/>
      <c r="G14" s="66"/>
      <c r="H14" s="66"/>
      <c r="I14" s="66"/>
      <c r="J14" s="66"/>
      <c r="K14" s="12"/>
      <c r="L14" s="2"/>
      <c r="M14" s="2"/>
      <c r="N14" s="2"/>
      <c r="O14" s="2"/>
      <c r="P14" s="2"/>
      <c r="Q14" s="2"/>
      <c r="R14" s="166" t="s">
        <v>245</v>
      </c>
      <c r="S14" s="167"/>
      <c r="T14" s="212" t="s">
        <v>254</v>
      </c>
      <c r="U14" s="213"/>
      <c r="V14" s="214"/>
    </row>
    <row r="15" spans="1:28" ht="18" customHeight="1" x14ac:dyDescent="0.25">
      <c r="A15" s="236" t="s">
        <v>207</v>
      </c>
      <c r="B15" s="237"/>
      <c r="C15" s="13"/>
      <c r="D15" s="242" t="s">
        <v>14</v>
      </c>
      <c r="E15" s="243"/>
      <c r="F15" s="103"/>
      <c r="G15" s="236" t="s">
        <v>15</v>
      </c>
      <c r="H15" s="237"/>
      <c r="I15" s="13"/>
      <c r="J15" s="248" t="s">
        <v>169</v>
      </c>
      <c r="K15" s="249"/>
      <c r="L15" s="102"/>
      <c r="M15" s="254" t="s">
        <v>168</v>
      </c>
      <c r="N15" s="255"/>
      <c r="O15" s="13"/>
      <c r="P15" s="2"/>
      <c r="Q15" s="168"/>
      <c r="R15" s="168"/>
      <c r="S15" s="168"/>
      <c r="T15" s="168"/>
      <c r="U15" s="168"/>
      <c r="V15" s="168"/>
      <c r="W15" s="168"/>
    </row>
    <row r="16" spans="1:28" ht="18" x14ac:dyDescent="0.25">
      <c r="A16" s="238"/>
      <c r="B16" s="239"/>
      <c r="C16" s="137">
        <f>('A-SA-001'!C16+'A-SA-002'!D16+'A-SA-003'!C16+'A-SA-004'!C16+'A-SA-005'!C16+'A-SA-006'!C16+'A-SA-007'!C16+'A-SA-008'!C16+'A-SA-009'!C16+'A-SA-010'!C16+'A-SA-012'!C16+'A-SA-013'!C16+'A-SA-014'!C16+'A-SA-015'!C16+'A-SA-016'!C16+'A-SA-017'!C16+'A-SA-018'!C16+'A-SA-019'!C16+'A-SA-020'!C16+'A-SA-021'!C16+'A-SA-022'!C16+'A-SA-023'!C16+'A-SA-024'!C16+'A-SA-025'!C16+'A-SA-026'!C16+'A-SA-027'!C16+'A-SA-028'!C16+'A-SA-029'!C16+'A-SA-030'!C16+'A-SA-031'!C16+'A-SA-032'!C16+'A-SA-033'!C16+'A-SA-034'!C16+'A-SA-035'!C16+'A-SA-037'!C16+'A-SA-038'!C16+'A-SA-039'!C16+'A-SA-040'!C16+'A-SA-041'!C16+'A-SA-042'!C16+'A-SA-043'!C16+'A-SA-044'!C16+'A-SA-045'!C16+'A-SA-046'!C16+'A-SA-047'!C16+'A-SA-048'!C16+'A-SA-049'!C16+'A-SA-050'!C16+'A-SA-051'!C16+'A-SA-052'!C16+'A-SA-053'!C16+'A-SA-054'!C16+'A-SA-055'!C16+'-056'!C16+'-057'!C16+'-058'!C16+'-059'!C16+'-060'!C16+'-061'!C16+'-062'!C16)/C7</f>
        <v>20.709090909090911</v>
      </c>
      <c r="D16" s="244"/>
      <c r="E16" s="245"/>
      <c r="F16" s="138">
        <f>('A-SA-001'!F16+'A-SA-002'!G16+'A-SA-003'!F16+'A-SA-004'!F16+'A-SA-005'!F16+'A-SA-006'!F16+'A-SA-007'!F16+'A-SA-008'!F16+'A-SA-009'!F16+'A-SA-010'!F16+'A-SA-012'!F16+'A-SA-013'!F16+'A-SA-014'!F16+'A-SA-015'!F16+'A-SA-016'!F16+'A-SA-017'!F16+'A-SA-018'!F16+'A-SA-019'!F16+'A-SA-020'!F16+'A-SA-021'!F16+'A-SA-022'!F16+'A-SA-023'!F16+'A-SA-024'!F16+'A-SA-025'!F16+'A-SA-026'!F16+'A-SA-027'!F16+'A-SA-028'!F16+'A-SA-029'!F16+'A-SA-030'!F16+'A-SA-031'!F16+'A-SA-032'!F16+'A-SA-033'!F16+'A-SA-034'!F16+'A-SA-035'!F16+'A-SA-037'!F16+'A-SA-038'!F16+'A-SA-039'!F16+'A-SA-040'!F16+'A-SA-041'!F16+'A-SA-042'!F16+'A-SA-043'!F16+'A-SA-044'!F16+'A-SA-045'!F16+'A-SA-046'!F16+'A-SA-047'!F16+'A-SA-048'!F16+'A-SA-049'!F16+'A-SA-050'!F16+'A-SA-051'!F16+'A-SA-052'!F16+'A-SA-053'!F16+'A-SA-054'!F16+'A-SA-055'!F16+'-056'!F16+'-057'!F16+'-058'!F16+'-059'!F16+'-060'!F16+'-061'!F16+'-062'!F16)/C7</f>
        <v>35.654545454545456</v>
      </c>
      <c r="G16" s="238"/>
      <c r="H16" s="239"/>
      <c r="I16" s="137">
        <f>('A-SA-001'!I16+'A-SA-002'!J16+'A-SA-003'!I16+'A-SA-004'!I16+'A-SA-005'!I16+'A-SA-006'!I16+'A-SA-007'!I16+'A-SA-008'!I16+'A-SA-009'!I16+'A-SA-010'!I16+'A-SA-012'!I16+'A-SA-013'!I16+'A-SA-014'!I16+'A-SA-015'!I16+'A-SA-016'!I16+'A-SA-017'!I16+'A-SA-018'!I16+'A-SA-019'!I16+'A-SA-020'!I16+'A-SA-021'!I16+'A-SA-022'!I16+'A-SA-023'!I16+'A-SA-024'!I16+'A-SA-025'!I16+'A-SA-026'!I16+'A-SA-027'!I16+'A-SA-028'!I16+'A-SA-029'!I16+'A-SA-030'!I16+'A-SA-031'!I16+'A-SA-032'!I16+'A-SA-033'!I16+'A-SA-034'!I16+'A-SA-035'!I16+'A-SA-037'!I16+'A-SA-038'!I16+'A-SA-039'!I16+'A-SA-040'!I16+'A-SA-041'!I16+'A-SA-042'!I16+'A-SA-043'!I16+'A-SA-044'!I16+'A-SA-045'!I16+'A-SA-046'!I16+'A-SA-047'!I16+'A-SA-048'!I16+'A-SA-049'!I16+'A-SA-050'!I16+'A-SA-051'!I16+'A-SA-052'!I16+'A-SA-053'!I16+'A-SA-054'!I16+'A-SA-055'!I16+'-056'!I16+'-057'!I16+'-058'!I16+'-059'!I16+'-060'!I16+'-061'!I16+'-062'!I16)/C7</f>
        <v>36.036363636363639</v>
      </c>
      <c r="J16" s="250"/>
      <c r="K16" s="251"/>
      <c r="L16" s="138">
        <f>('A-SA-001'!L16+'A-SA-002'!M16+'A-SA-003'!L16+'A-SA-004'!L16+'A-SA-005'!L16+'A-SA-006'!L16+'A-SA-007'!L16+'A-SA-008'!L16+'A-SA-009'!L16+'A-SA-010'!L16+'A-SA-012'!L16+'A-SA-013'!L16+'A-SA-014'!L16+'A-SA-015'!L16+'A-SA-016'!L16+'A-SA-017'!L16+'A-SA-018'!L16+'A-SA-019'!L16+'A-SA-020'!L16+'A-SA-021'!L16+'A-SA-022'!L16+'A-SA-023'!L16+'A-SA-024'!L16+'A-SA-025'!L16+'A-SA-026'!L16+'A-SA-027'!L16+'A-SA-028'!L16+'A-SA-029'!L16+'A-SA-030'!L16+'A-SA-031'!L16+'A-SA-032'!L16+'A-SA-033'!L16+'A-SA-034'!L16+'A-SA-035'!L16+'A-SA-037'!L16+'A-SA-038'!L16+'A-SA-039'!L16+'A-SA-040'!L16+'A-SA-041'!L16+'A-SA-042'!L16+'A-SA-043'!L16+'A-SA-044'!L16+'A-SA-045'!L16+'A-SA-046'!L16+'A-SA-047'!L16+'A-SA-048'!L16+'A-SA-049'!L16+'A-SA-050'!L16+'A-SA-051'!L16+'A-SA-052'!L16+'A-SA-053'!L16+'A-SA-054'!L16+'A-SA-055'!L16+'-056'!L16+'-057'!L16+'-058'!L16+'-059'!L16+'-060'!L16+'-061'!L16+'-062'!L16)/C7</f>
        <v>12.836363636363636</v>
      </c>
      <c r="M16" s="256"/>
      <c r="N16" s="257"/>
      <c r="O16" s="137">
        <f>('A-SA-001'!O16+'A-SA-002'!P16+'A-SA-003'!O16+'A-SA-004'!O16+'A-SA-005'!O16+'A-SA-006'!O16+'A-SA-007'!O16+'A-SA-008'!O16+'A-SA-009'!O16+'A-SA-010'!O16+'A-SA-012'!O16+'A-SA-013'!O16+'A-SA-014'!O16+'A-SA-015'!O16+'A-SA-016'!O16+'A-SA-017'!O16+'A-SA-018'!O16+'A-SA-019'!O16+'A-SA-020'!O16+'A-SA-021'!O16+'A-SA-022'!O16+'A-SA-023'!O16+'A-SA-024'!O16+'A-SA-025'!O16+'A-SA-026'!O16+'A-SA-027'!O16+'A-SA-028'!O16+'A-SA-029'!O16+'A-SA-030'!O16+'A-SA-031'!O16+'A-SA-032'!O16+'A-SA-033'!O16+'A-SA-034'!O16+'A-SA-035'!O16+'A-SA-037'!O16+'A-SA-038'!O16+'A-SA-039'!O16+'A-SA-040'!O16+'A-SA-041'!O16+'A-SA-042'!O16+'A-SA-043'!O16+'A-SA-044'!O16+'A-SA-045'!O16+'A-SA-046'!O16+'A-SA-047'!O16+'A-SA-048'!O16+'A-SA-049'!O16+'A-SA-050'!O16+'A-SA-051'!O16+'A-SA-052'!O16+'A-SA-053'!O16+'A-SA-054'!O16+'A-SA-055'!O16+'-056'!O16+'-057'!O16+'-058'!O16+'-059'!O16+'-060'!O16+'-061'!O16+'-062'!O16)/C7</f>
        <v>25.4</v>
      </c>
      <c r="P16" s="2"/>
      <c r="Q16" s="2"/>
      <c r="V16" s="105"/>
    </row>
    <row r="17" spans="1:26" ht="18.75" thickBot="1" x14ac:dyDescent="0.3">
      <c r="A17" s="240"/>
      <c r="B17" s="241"/>
      <c r="C17" s="18"/>
      <c r="D17" s="246"/>
      <c r="E17" s="247"/>
      <c r="F17" s="104"/>
      <c r="G17" s="240"/>
      <c r="H17" s="241"/>
      <c r="I17" s="18"/>
      <c r="J17" s="252"/>
      <c r="K17" s="253"/>
      <c r="L17" s="104"/>
      <c r="M17" s="258"/>
      <c r="N17" s="259"/>
      <c r="O17" s="20"/>
      <c r="P17" s="2"/>
      <c r="Q17" s="2"/>
    </row>
    <row r="18" spans="1:26" ht="15.75" thickBot="1" x14ac:dyDescent="0.3">
      <c r="A18" s="1"/>
      <c r="B18" s="2"/>
      <c r="C18" s="66"/>
      <c r="D18" s="66"/>
      <c r="E18" s="66"/>
      <c r="F18" s="66"/>
      <c r="G18" s="66"/>
      <c r="H18" s="66"/>
      <c r="I18" s="66"/>
      <c r="J18" s="66"/>
      <c r="K18" s="66"/>
      <c r="L18" s="2"/>
      <c r="M18" s="2"/>
      <c r="N18" s="2"/>
      <c r="O18" s="2"/>
      <c r="P18" s="2"/>
      <c r="Q18" s="2"/>
    </row>
    <row r="19" spans="1:26" ht="15.75" thickBot="1" x14ac:dyDescent="0.3">
      <c r="A19" s="128" t="s">
        <v>203</v>
      </c>
      <c r="B19" s="90" t="s">
        <v>179</v>
      </c>
      <c r="C19" s="80" t="s">
        <v>180</v>
      </c>
      <c r="D19" s="80" t="s">
        <v>170</v>
      </c>
      <c r="E19" s="80" t="s">
        <v>171</v>
      </c>
      <c r="F19" s="80" t="s">
        <v>172</v>
      </c>
      <c r="G19" s="80" t="s">
        <v>173</v>
      </c>
      <c r="H19" s="95" t="s">
        <v>174</v>
      </c>
      <c r="I19" s="98" t="s">
        <v>181</v>
      </c>
      <c r="J19" s="96" t="s">
        <v>178</v>
      </c>
      <c r="K19" s="99" t="s">
        <v>175</v>
      </c>
      <c r="L19" s="98" t="s">
        <v>177</v>
      </c>
      <c r="M19" s="215" t="s">
        <v>198</v>
      </c>
      <c r="N19" s="235"/>
      <c r="O19" s="81" t="s">
        <v>199</v>
      </c>
      <c r="P19" s="115" t="s">
        <v>208</v>
      </c>
      <c r="Q19" s="116" t="s">
        <v>209</v>
      </c>
      <c r="R19" s="116" t="s">
        <v>210</v>
      </c>
    </row>
    <row r="20" spans="1:26" ht="15.75" thickBot="1" x14ac:dyDescent="0.3">
      <c r="A20" s="195" t="s">
        <v>258</v>
      </c>
      <c r="B20" s="192">
        <f>'A-SA-001'!E13</f>
        <v>0</v>
      </c>
      <c r="C20" s="139">
        <f>'A-SA-001'!K13</f>
        <v>100</v>
      </c>
      <c r="D20" s="117">
        <f>'A-SA-001'!C16</f>
        <v>25</v>
      </c>
      <c r="E20" s="117">
        <f>'A-SA-001'!F16</f>
        <v>18</v>
      </c>
      <c r="F20" s="117">
        <f>'A-SA-001'!I16</f>
        <v>0</v>
      </c>
      <c r="G20" s="117">
        <f>'A-SA-001'!L16</f>
        <v>0</v>
      </c>
      <c r="H20" s="118">
        <f>'A-SA-001'!O16</f>
        <v>33</v>
      </c>
      <c r="I20" s="144" t="str">
        <f>IF(J20=1,"Graduado",IF(J20=2,"Especialista",IF(J20=3,"Mestre",IF(J20=4,"Doutor",IF(J20=5,"Pós-Doutor")))))</f>
        <v>Especialista</v>
      </c>
      <c r="J20" s="117">
        <f>'A-SA-001'!C7</f>
        <v>2</v>
      </c>
      <c r="K20" s="139" t="str">
        <f>'A-SA-001'!M7</f>
        <v>Não</v>
      </c>
      <c r="L20" s="139" t="str">
        <f>'A-SA-001'!O7</f>
        <v>Não</v>
      </c>
      <c r="M20" s="226" t="s">
        <v>188</v>
      </c>
      <c r="N20" s="226"/>
      <c r="O20" s="118" t="s">
        <v>192</v>
      </c>
      <c r="P20" s="91" t="str">
        <f>'A-SA-001'!R17</f>
        <v>Estatutario</v>
      </c>
      <c r="Q20" s="117">
        <f>'A-SA-001'!S17</f>
        <v>40</v>
      </c>
      <c r="R20" s="118" t="str">
        <f>'A-SA-001'!T17</f>
        <v>Adjunto</v>
      </c>
      <c r="V20" s="150" t="s">
        <v>165</v>
      </c>
      <c r="W20" s="114" t="s">
        <v>166</v>
      </c>
      <c r="X20" s="81" t="s">
        <v>12</v>
      </c>
      <c r="Y20" s="2"/>
    </row>
    <row r="21" spans="1:26" x14ac:dyDescent="0.25">
      <c r="A21" s="195" t="s">
        <v>259</v>
      </c>
      <c r="B21" s="193">
        <f>'A-SA-002'!F13</f>
        <v>60.489510489510486</v>
      </c>
      <c r="C21" s="94">
        <f>'A-SA-002'!L13</f>
        <v>39.510489510489514</v>
      </c>
      <c r="D21" s="135">
        <f>'A-SA-002'!D16</f>
        <v>19</v>
      </c>
      <c r="E21" s="135">
        <f>'A-SA-002'!G16</f>
        <v>27</v>
      </c>
      <c r="F21" s="135">
        <f>'A-SA-002'!J16</f>
        <v>24</v>
      </c>
      <c r="G21" s="135">
        <f>'A-SA-002'!M16</f>
        <v>27</v>
      </c>
      <c r="H21" s="140">
        <f>'A-SA-002'!P16</f>
        <v>29</v>
      </c>
      <c r="I21" s="97" t="str">
        <f t="shared" ref="I21:I74" si="0">IF(J21=1,"Graduado",IF(J21=2,"Especialista",IF(J21=3,"Mestre",IF(J21=4,"Doutor",IF(J21=5,"Pós-Doutor")))))</f>
        <v>Mestre</v>
      </c>
      <c r="J21" s="134">
        <f>'A-SA-002'!D7</f>
        <v>3</v>
      </c>
      <c r="K21" s="93" t="str">
        <f>'A-SA-002'!N7</f>
        <v>Não</v>
      </c>
      <c r="L21" s="93" t="str">
        <f>'A-SA-002'!P7</f>
        <v>Não</v>
      </c>
      <c r="M21" s="226" t="s">
        <v>190</v>
      </c>
      <c r="N21" s="226"/>
      <c r="O21" s="119" t="s">
        <v>194</v>
      </c>
      <c r="P21" s="85" t="str">
        <f>'A-SA-002'!S17</f>
        <v>Estatutario</v>
      </c>
      <c r="Q21" s="134" t="str">
        <f>'A-SA-002'!T17</f>
        <v>DE</v>
      </c>
      <c r="R21" s="119" t="str">
        <f>'A-SA-002'!U17</f>
        <v>Assistente</v>
      </c>
      <c r="V21" s="75" t="s">
        <v>160</v>
      </c>
      <c r="W21" s="91">
        <v>5</v>
      </c>
      <c r="X21" s="82">
        <f>W21*100/$W$26</f>
        <v>9.0909090909090917</v>
      </c>
      <c r="Y21" s="2"/>
    </row>
    <row r="22" spans="1:26" x14ac:dyDescent="0.25">
      <c r="A22" s="195" t="s">
        <v>260</v>
      </c>
      <c r="B22" s="193">
        <f>'A-SA-003'!E13</f>
        <v>36.049382716049379</v>
      </c>
      <c r="C22" s="94">
        <f>'A-SA-003'!K13</f>
        <v>63.950617283950621</v>
      </c>
      <c r="D22" s="135">
        <f>'A-SA-003'!C16</f>
        <v>0</v>
      </c>
      <c r="E22" s="135">
        <f>'A-SA-003'!F16</f>
        <v>104</v>
      </c>
      <c r="F22" s="135">
        <f>'A-SA-003'!I16</f>
        <v>156</v>
      </c>
      <c r="G22" s="135">
        <f>'A-SA-003'!L16</f>
        <v>45</v>
      </c>
      <c r="H22" s="140">
        <f>'A-SA-003'!O16</f>
        <v>36</v>
      </c>
      <c r="I22" s="97" t="str">
        <f t="shared" si="0"/>
        <v>Doutor</v>
      </c>
      <c r="J22" s="134">
        <f>'A-SA-003'!C7</f>
        <v>4</v>
      </c>
      <c r="K22" s="93" t="str">
        <f>'A-SA-003'!M7</f>
        <v>Não</v>
      </c>
      <c r="L22" s="93" t="str">
        <f>'A-SA-003'!O7</f>
        <v>Sim</v>
      </c>
      <c r="M22" s="226" t="s">
        <v>189</v>
      </c>
      <c r="N22" s="226"/>
      <c r="O22" s="119" t="s">
        <v>193</v>
      </c>
      <c r="P22" s="85" t="str">
        <f>'A-SA-003'!R17</f>
        <v>Estatutario</v>
      </c>
      <c r="Q22" s="134">
        <f>'A-SA-003'!S17</f>
        <v>20</v>
      </c>
      <c r="R22" s="119" t="str">
        <f>'A-SA-003'!T17</f>
        <v>Adjunto</v>
      </c>
      <c r="V22" s="79" t="s">
        <v>161</v>
      </c>
      <c r="W22" s="83">
        <v>14</v>
      </c>
      <c r="X22" s="84">
        <f>W22*100/$W$26</f>
        <v>25.454545454545453</v>
      </c>
    </row>
    <row r="23" spans="1:26" x14ac:dyDescent="0.25">
      <c r="A23" s="195" t="s">
        <v>261</v>
      </c>
      <c r="B23" s="209">
        <f>'A-SA-004'!E13</f>
        <v>50.427350427350426</v>
      </c>
      <c r="C23" s="93">
        <f>'A-SA-004'!K13</f>
        <v>49.572649572649574</v>
      </c>
      <c r="D23" s="101">
        <f>'A-SA-004'!C16</f>
        <v>17</v>
      </c>
      <c r="E23" s="101">
        <f>'A-SA-004'!F16</f>
        <v>18</v>
      </c>
      <c r="F23" s="101">
        <f>'A-SA-004'!I16</f>
        <v>48</v>
      </c>
      <c r="G23" s="101">
        <f>'A-SA-004'!L16</f>
        <v>8</v>
      </c>
      <c r="H23" s="141">
        <f>'A-SA-004'!O16</f>
        <v>6</v>
      </c>
      <c r="I23" s="97" t="str">
        <f t="shared" si="0"/>
        <v>Mestre</v>
      </c>
      <c r="J23" s="134">
        <f>'A-SA-004'!C7</f>
        <v>3</v>
      </c>
      <c r="K23" s="93" t="str">
        <f>'A-SA-004'!M7</f>
        <v>Não</v>
      </c>
      <c r="L23" s="93" t="str">
        <f>'A-SA-004'!O7</f>
        <v>Não</v>
      </c>
      <c r="M23" s="226" t="s">
        <v>195</v>
      </c>
      <c r="N23" s="226"/>
      <c r="O23" s="119" t="s">
        <v>197</v>
      </c>
      <c r="P23" s="85" t="str">
        <f>'A-SA-004'!R17</f>
        <v>CLT-H</v>
      </c>
      <c r="Q23" s="134">
        <f>'A-SA-004'!S17</f>
        <v>40</v>
      </c>
      <c r="R23" s="119" t="str">
        <f>'A-SA-004'!T17</f>
        <v>Substituto</v>
      </c>
      <c r="V23" s="76" t="s">
        <v>162</v>
      </c>
      <c r="W23" s="85">
        <v>19</v>
      </c>
      <c r="X23" s="86">
        <f>W23*100/$W$26</f>
        <v>34.545454545454547</v>
      </c>
    </row>
    <row r="24" spans="1:26" x14ac:dyDescent="0.25">
      <c r="A24" s="195" t="s">
        <v>262</v>
      </c>
      <c r="B24" s="193">
        <f>'A-SA-005'!E13</f>
        <v>43.892339544513455</v>
      </c>
      <c r="C24" s="94">
        <f>'A-SA-005'!K13</f>
        <v>56.107660455486545</v>
      </c>
      <c r="D24" s="100">
        <f>'A-SA-005'!C16</f>
        <v>24</v>
      </c>
      <c r="E24" s="100">
        <f>'A-SA-005'!F16</f>
        <v>85</v>
      </c>
      <c r="F24" s="100">
        <f>'A-SA-005'!I16</f>
        <v>30</v>
      </c>
      <c r="G24" s="100">
        <f>'A-SA-005'!L16</f>
        <v>0</v>
      </c>
      <c r="H24" s="142">
        <f>'A-SA-005'!O16</f>
        <v>22</v>
      </c>
      <c r="I24" s="97" t="str">
        <f t="shared" si="0"/>
        <v>Pós-Doutor</v>
      </c>
      <c r="J24" s="101">
        <f>'A-SA-005'!C7</f>
        <v>5</v>
      </c>
      <c r="K24" s="101" t="str">
        <f>'A-SA-005'!M7</f>
        <v>Não</v>
      </c>
      <c r="L24" s="101" t="str">
        <f>'A-SA-005'!O7</f>
        <v>Não</v>
      </c>
      <c r="M24" s="226" t="s">
        <v>195</v>
      </c>
      <c r="N24" s="226"/>
      <c r="O24" s="119" t="s">
        <v>197</v>
      </c>
      <c r="P24" s="85" t="str">
        <f>'A-SA-005'!R17</f>
        <v>Estatutario</v>
      </c>
      <c r="Q24" s="134" t="str">
        <f>'A-SA-005'!S17</f>
        <v>DE</v>
      </c>
      <c r="R24" s="119" t="str">
        <f>'A-SA-005'!T17</f>
        <v>Titular</v>
      </c>
      <c r="V24" s="77" t="s">
        <v>163</v>
      </c>
      <c r="W24" s="85">
        <v>12</v>
      </c>
      <c r="X24" s="86">
        <f>W24*100/$W$26</f>
        <v>21.818181818181817</v>
      </c>
    </row>
    <row r="25" spans="1:26" ht="15.75" thickBot="1" x14ac:dyDescent="0.3">
      <c r="A25" s="195" t="s">
        <v>263</v>
      </c>
      <c r="B25" s="193">
        <f>'A-SA-006'!E13</f>
        <v>51.25</v>
      </c>
      <c r="C25" s="94">
        <f>'A-SA-006'!K13</f>
        <v>48.75</v>
      </c>
      <c r="D25" s="100">
        <f>'A-SA-006'!C16</f>
        <v>22</v>
      </c>
      <c r="E25" s="100">
        <f>'A-SA-006'!F16</f>
        <v>27</v>
      </c>
      <c r="F25" s="100">
        <f>'A-SA-006'!I16</f>
        <v>0</v>
      </c>
      <c r="G25" s="100">
        <f>'A-SA-006'!L16</f>
        <v>1</v>
      </c>
      <c r="H25" s="142">
        <f>'A-SA-006'!O16</f>
        <v>14</v>
      </c>
      <c r="I25" s="97" t="str">
        <f t="shared" si="0"/>
        <v>Mestre</v>
      </c>
      <c r="J25" s="101">
        <f>'A-SA-006'!C7</f>
        <v>3</v>
      </c>
      <c r="K25" s="101" t="str">
        <f>'A-SA-006'!M7</f>
        <v>Não</v>
      </c>
      <c r="L25" s="101" t="str">
        <f>'A-SA-006'!O7</f>
        <v>Não</v>
      </c>
      <c r="M25" s="226" t="s">
        <v>195</v>
      </c>
      <c r="N25" s="226"/>
      <c r="O25" s="119" t="s">
        <v>197</v>
      </c>
      <c r="P25" s="85" t="str">
        <f>'A-SA-006'!R17</f>
        <v>Estatutario</v>
      </c>
      <c r="Q25" s="134">
        <f>'A-SA-006'!S17</f>
        <v>40</v>
      </c>
      <c r="R25" s="119" t="str">
        <f>'A-SA-006'!T17</f>
        <v>Assistente</v>
      </c>
      <c r="V25" s="78" t="s">
        <v>164</v>
      </c>
      <c r="W25" s="87">
        <v>5</v>
      </c>
      <c r="X25" s="88">
        <f>W25*100/$W$26</f>
        <v>9.0909090909090917</v>
      </c>
    </row>
    <row r="26" spans="1:26" ht="15.75" thickBot="1" x14ac:dyDescent="0.3">
      <c r="A26" s="195" t="s">
        <v>264</v>
      </c>
      <c r="B26" s="193">
        <f>'A-SA-007'!E13</f>
        <v>65.834428383705657</v>
      </c>
      <c r="C26" s="94">
        <f>'A-SA-007'!K13</f>
        <v>34.165571616294351</v>
      </c>
      <c r="D26" s="100">
        <f>'A-SA-007'!C16</f>
        <v>28</v>
      </c>
      <c r="E26" s="100">
        <f>'A-SA-007'!F16</f>
        <v>90</v>
      </c>
      <c r="F26" s="100">
        <f>'A-SA-007'!I16</f>
        <v>0</v>
      </c>
      <c r="G26" s="100">
        <f>'A-SA-007'!L16</f>
        <v>15</v>
      </c>
      <c r="H26" s="142">
        <f>'A-SA-007'!O16</f>
        <v>18</v>
      </c>
      <c r="I26" s="97" t="str">
        <f t="shared" si="0"/>
        <v>Pós-Doutor</v>
      </c>
      <c r="J26" s="101">
        <f>'A-SA-007'!C7</f>
        <v>5</v>
      </c>
      <c r="K26" s="101" t="str">
        <f>'A-SA-007'!M7</f>
        <v>Não</v>
      </c>
      <c r="L26" s="101" t="str">
        <f>'A-SA-007'!O7</f>
        <v>Não</v>
      </c>
      <c r="M26" s="226" t="s">
        <v>190</v>
      </c>
      <c r="N26" s="226"/>
      <c r="O26" s="119" t="s">
        <v>194</v>
      </c>
      <c r="P26" s="85" t="str">
        <f>'A-SA-007'!R17</f>
        <v>Estatutario</v>
      </c>
      <c r="Q26" s="134" t="str">
        <f>'A-SA-007'!S17</f>
        <v>DE</v>
      </c>
      <c r="R26" s="119" t="str">
        <f>'A-SA-007'!T17</f>
        <v>Adjunto</v>
      </c>
      <c r="W26" s="89">
        <f>SUM(W21:W25)</f>
        <v>55</v>
      </c>
    </row>
    <row r="27" spans="1:26" ht="15.75" thickBot="1" x14ac:dyDescent="0.3">
      <c r="A27" s="195" t="s">
        <v>265</v>
      </c>
      <c r="B27" s="193">
        <f>'A-SA-008'!E13</f>
        <v>41.53846153846154</v>
      </c>
      <c r="C27" s="94">
        <f>'A-SA-008'!K13</f>
        <v>58.46153846153846</v>
      </c>
      <c r="D27" s="100">
        <f>'A-SA-008'!C16</f>
        <v>17</v>
      </c>
      <c r="E27" s="100">
        <f>'A-SA-008'!F16</f>
        <v>18</v>
      </c>
      <c r="F27" s="100">
        <f>'A-SA-008'!I16</f>
        <v>51</v>
      </c>
      <c r="G27" s="100">
        <f>'A-SA-008'!L16</f>
        <v>3</v>
      </c>
      <c r="H27" s="142">
        <f>'A-SA-008'!O16</f>
        <v>4</v>
      </c>
      <c r="I27" s="97" t="str">
        <f t="shared" si="0"/>
        <v>Mestre</v>
      </c>
      <c r="J27" s="101">
        <f>'A-SA-008'!C7</f>
        <v>3</v>
      </c>
      <c r="K27" s="101" t="str">
        <f>'A-SA-008'!M7</f>
        <v>Não</v>
      </c>
      <c r="L27" s="101" t="str">
        <f>'A-SA-008'!O7</f>
        <v>Não</v>
      </c>
      <c r="M27" s="226" t="s">
        <v>195</v>
      </c>
      <c r="N27" s="226"/>
      <c r="O27" s="119" t="s">
        <v>197</v>
      </c>
      <c r="P27" s="85" t="str">
        <f>'A-SA-008'!R17</f>
        <v>CLT-H</v>
      </c>
      <c r="Q27" s="134">
        <f>'A-SA-008'!S17</f>
        <v>20</v>
      </c>
      <c r="R27" s="119" t="str">
        <f>'A-SA-008'!T17</f>
        <v>Substituto</v>
      </c>
    </row>
    <row r="28" spans="1:26" ht="15.75" thickBot="1" x14ac:dyDescent="0.3">
      <c r="A28" s="195" t="s">
        <v>266</v>
      </c>
      <c r="B28" s="193">
        <f>'A-SA-009'!E13</f>
        <v>66.666666666666671</v>
      </c>
      <c r="C28" s="94">
        <f>'A-SA-009'!K13</f>
        <v>33.333333333333336</v>
      </c>
      <c r="D28" s="100">
        <f>'A-SA-009'!C16</f>
        <v>21</v>
      </c>
      <c r="E28" s="100">
        <f>'A-SA-009'!F16</f>
        <v>10</v>
      </c>
      <c r="F28" s="100">
        <f>'A-SA-009'!I16</f>
        <v>0</v>
      </c>
      <c r="G28" s="100">
        <f>'A-SA-009'!L16</f>
        <v>2</v>
      </c>
      <c r="H28" s="142">
        <f>'A-SA-009'!O16</f>
        <v>1</v>
      </c>
      <c r="I28" s="97" t="str">
        <f t="shared" si="0"/>
        <v>Especialista</v>
      </c>
      <c r="J28" s="101">
        <f>'A-SA-009'!C7</f>
        <v>2</v>
      </c>
      <c r="K28" s="101" t="str">
        <f>'A-SA-009'!M7</f>
        <v>Sim</v>
      </c>
      <c r="L28" s="101" t="str">
        <f>'A-SA-009'!O7</f>
        <v>Não</v>
      </c>
      <c r="M28" s="226" t="s">
        <v>190</v>
      </c>
      <c r="N28" s="226"/>
      <c r="O28" s="119" t="s">
        <v>194</v>
      </c>
      <c r="P28" s="85" t="str">
        <f>'A-SA-009'!R17</f>
        <v>CLT-H</v>
      </c>
      <c r="Q28" s="134">
        <f>'A-SA-009'!S17</f>
        <v>20</v>
      </c>
      <c r="R28" s="119" t="str">
        <f>'A-SA-009'!T17</f>
        <v>Substituto</v>
      </c>
      <c r="U28" s="215" t="s">
        <v>198</v>
      </c>
      <c r="V28" s="216"/>
      <c r="W28" s="96" t="s">
        <v>166</v>
      </c>
      <c r="X28" s="110" t="s">
        <v>12</v>
      </c>
      <c r="Y28" s="108" t="s">
        <v>200</v>
      </c>
      <c r="Z28" s="110"/>
    </row>
    <row r="29" spans="1:26" ht="15" customHeight="1" x14ac:dyDescent="0.25">
      <c r="A29" s="195" t="s">
        <v>267</v>
      </c>
      <c r="B29" s="193">
        <f>'A-SA-010'!E13</f>
        <v>51.78997613365155</v>
      </c>
      <c r="C29" s="94">
        <f>'A-SA-010'!K13</f>
        <v>48.21002386634845</v>
      </c>
      <c r="D29" s="100">
        <f>'A-SA-010'!C16</f>
        <v>27</v>
      </c>
      <c r="E29" s="100">
        <f>'A-SA-010'!F16</f>
        <v>52</v>
      </c>
      <c r="F29" s="100">
        <f>'A-SA-010'!I16</f>
        <v>12</v>
      </c>
      <c r="G29" s="100">
        <f>'A-SA-010'!L16</f>
        <v>29</v>
      </c>
      <c r="H29" s="142">
        <f>'A-SA-010'!O16</f>
        <v>43</v>
      </c>
      <c r="I29" s="97" t="str">
        <f t="shared" si="0"/>
        <v>Doutor</v>
      </c>
      <c r="J29" s="101">
        <f>'A-SA-010'!C7</f>
        <v>4</v>
      </c>
      <c r="K29" s="101" t="str">
        <f>'A-SA-010'!M7</f>
        <v>Sim</v>
      </c>
      <c r="L29" s="101" t="str">
        <f>'A-SA-010'!O7</f>
        <v>Não</v>
      </c>
      <c r="M29" s="226" t="s">
        <v>195</v>
      </c>
      <c r="N29" s="226"/>
      <c r="O29" s="119" t="s">
        <v>197</v>
      </c>
      <c r="P29" s="85" t="str">
        <f>'A-SA-010'!R17</f>
        <v>Estatutario</v>
      </c>
      <c r="Q29" s="134" t="str">
        <f>'A-SA-010'!S17</f>
        <v>DE</v>
      </c>
      <c r="R29" s="119" t="str">
        <f>'A-SA-010'!T17</f>
        <v>Assistente</v>
      </c>
      <c r="U29" s="83" t="s">
        <v>192</v>
      </c>
      <c r="V29" s="172" t="s">
        <v>188</v>
      </c>
      <c r="W29" s="178">
        <v>15</v>
      </c>
      <c r="X29" s="175">
        <f>W29*100/$W$34</f>
        <v>27.272727272727273</v>
      </c>
      <c r="Y29" s="217">
        <f>SUM(W29:W30)</f>
        <v>28</v>
      </c>
      <c r="Z29" s="221" t="s">
        <v>201</v>
      </c>
    </row>
    <row r="30" spans="1:26" ht="15.75" thickBot="1" x14ac:dyDescent="0.3">
      <c r="A30" s="195" t="s">
        <v>268</v>
      </c>
      <c r="B30" s="193">
        <f>'A-SA-011'!E13</f>
        <v>38.216560509554142</v>
      </c>
      <c r="C30" s="94">
        <f>'A-SA-011'!K13</f>
        <v>61.783439490445858</v>
      </c>
      <c r="D30" s="100">
        <f>'A-SA-011'!C16</f>
        <v>22</v>
      </c>
      <c r="E30" s="100">
        <f>'A-SA-011'!F16</f>
        <v>56</v>
      </c>
      <c r="F30" s="100">
        <f>'A-SA-011'!I16</f>
        <v>28</v>
      </c>
      <c r="G30" s="100">
        <f>'A-SA-011'!L16</f>
        <v>15</v>
      </c>
      <c r="H30" s="142">
        <f>'A-SA-011'!O16</f>
        <v>19</v>
      </c>
      <c r="I30" s="97" t="str">
        <f t="shared" si="0"/>
        <v>Doutor</v>
      </c>
      <c r="J30" s="101">
        <f>'A-SA-011'!C7</f>
        <v>4</v>
      </c>
      <c r="K30" s="101" t="str">
        <f>'A-SA-011'!M7</f>
        <v>Não</v>
      </c>
      <c r="L30" s="101" t="str">
        <f>'A-SA-011'!O7</f>
        <v>Não</v>
      </c>
      <c r="M30" s="226" t="s">
        <v>189</v>
      </c>
      <c r="N30" s="226"/>
      <c r="O30" s="119" t="s">
        <v>193</v>
      </c>
      <c r="P30" s="85" t="str">
        <f>'A-SA-011'!R17</f>
        <v>Estatutario</v>
      </c>
      <c r="Q30" s="134" t="str">
        <f>'A-SA-011'!S17</f>
        <v>DE</v>
      </c>
      <c r="R30" s="119" t="str">
        <f>'A-SA-011'!T17</f>
        <v>Adjunto</v>
      </c>
      <c r="U30" s="85" t="s">
        <v>193</v>
      </c>
      <c r="V30" s="173" t="s">
        <v>189</v>
      </c>
      <c r="W30" s="179">
        <v>13</v>
      </c>
      <c r="X30" s="175">
        <f t="shared" ref="X30:X33" si="1">W30*100/$W$34</f>
        <v>23.636363636363637</v>
      </c>
      <c r="Y30" s="218"/>
      <c r="Z30" s="222"/>
    </row>
    <row r="31" spans="1:26" ht="15.75" thickBot="1" x14ac:dyDescent="0.3">
      <c r="A31" s="195" t="s">
        <v>269</v>
      </c>
      <c r="B31" s="193">
        <f>'A-SA-012'!E13</f>
        <v>39.222614840989401</v>
      </c>
      <c r="C31" s="94">
        <f>'A-SA-012'!K13</f>
        <v>60.777385159010599</v>
      </c>
      <c r="D31" s="100">
        <f>'A-SA-012'!C16</f>
        <v>22</v>
      </c>
      <c r="E31" s="100">
        <f>'A-SA-012'!F16</f>
        <v>27</v>
      </c>
      <c r="F31" s="100">
        <f>'A-SA-012'!I16</f>
        <v>27</v>
      </c>
      <c r="G31" s="100">
        <f>'A-SA-012'!L16</f>
        <v>20</v>
      </c>
      <c r="H31" s="142">
        <f>'A-SA-012'!O16</f>
        <v>29</v>
      </c>
      <c r="I31" s="97" t="str">
        <f t="shared" si="0"/>
        <v>Mestre</v>
      </c>
      <c r="J31" s="101">
        <f>'A-SA-012'!C7</f>
        <v>3</v>
      </c>
      <c r="K31" s="101" t="str">
        <f>'A-SA-012'!M7</f>
        <v>Não</v>
      </c>
      <c r="L31" s="101" t="str">
        <f>'A-SA-012'!O7</f>
        <v>Não</v>
      </c>
      <c r="M31" s="226" t="s">
        <v>189</v>
      </c>
      <c r="N31" s="226"/>
      <c r="O31" s="119" t="s">
        <v>193</v>
      </c>
      <c r="P31" s="85" t="str">
        <f>'A-SA-012'!R17</f>
        <v>CLT-H</v>
      </c>
      <c r="Q31" s="134">
        <f>'A-SA-012'!S17</f>
        <v>40</v>
      </c>
      <c r="R31" s="119" t="str">
        <f>'A-SA-012'!T17</f>
        <v>Substituto</v>
      </c>
      <c r="U31" s="85" t="s">
        <v>197</v>
      </c>
      <c r="V31" s="173" t="s">
        <v>195</v>
      </c>
      <c r="W31" s="179">
        <v>21</v>
      </c>
      <c r="X31" s="175">
        <f t="shared" si="1"/>
        <v>38.18181818181818</v>
      </c>
    </row>
    <row r="32" spans="1:26" ht="15" customHeight="1" x14ac:dyDescent="0.25">
      <c r="A32" s="195" t="s">
        <v>270</v>
      </c>
      <c r="B32" s="193">
        <f>'A-SA-013'!E13</f>
        <v>30.659025787965614</v>
      </c>
      <c r="C32" s="94">
        <f>'A-SA-013'!K13</f>
        <v>69.340974212034382</v>
      </c>
      <c r="D32" s="100">
        <f>'A-SA-013'!C16</f>
        <v>23</v>
      </c>
      <c r="E32" s="100">
        <f>'A-SA-013'!F16</f>
        <v>60</v>
      </c>
      <c r="F32" s="100">
        <f>'A-SA-013'!I16</f>
        <v>0</v>
      </c>
      <c r="G32" s="100">
        <f>'A-SA-013'!L16</f>
        <v>0</v>
      </c>
      <c r="H32" s="142">
        <f>'A-SA-013'!O16</f>
        <v>20</v>
      </c>
      <c r="I32" s="97" t="str">
        <f t="shared" si="0"/>
        <v>Doutor</v>
      </c>
      <c r="J32" s="101">
        <f>'A-SA-013'!C7</f>
        <v>4</v>
      </c>
      <c r="K32" s="101" t="str">
        <f>'A-SA-013'!M7</f>
        <v>Não</v>
      </c>
      <c r="L32" s="101" t="str">
        <f>'A-SA-013'!O7</f>
        <v>Não</v>
      </c>
      <c r="M32" s="226" t="s">
        <v>189</v>
      </c>
      <c r="N32" s="226"/>
      <c r="O32" s="119" t="s">
        <v>193</v>
      </c>
      <c r="P32" s="85" t="str">
        <f>'A-SA-013'!R17</f>
        <v>CLT-H</v>
      </c>
      <c r="Q32" s="134">
        <f>'A-SA-013'!S17</f>
        <v>20</v>
      </c>
      <c r="R32" s="119" t="str">
        <f>'A-SA-013'!T17</f>
        <v>Substituto</v>
      </c>
      <c r="U32" s="85" t="s">
        <v>194</v>
      </c>
      <c r="V32" s="173" t="s">
        <v>190</v>
      </c>
      <c r="W32" s="179">
        <v>5</v>
      </c>
      <c r="X32" s="175">
        <f t="shared" si="1"/>
        <v>9.0909090909090917</v>
      </c>
      <c r="Y32" s="219">
        <f>SUM(X32:X33)</f>
        <v>10.90909090909091</v>
      </c>
      <c r="Z32" s="223" t="s">
        <v>202</v>
      </c>
    </row>
    <row r="33" spans="1:26" ht="15.75" thickBot="1" x14ac:dyDescent="0.3">
      <c r="A33" s="195" t="s">
        <v>271</v>
      </c>
      <c r="B33" s="193">
        <f>'A-SA-014'!E13</f>
        <v>58.064516129032256</v>
      </c>
      <c r="C33" s="94">
        <f>'A-SA-014'!K13</f>
        <v>41.935483870967744</v>
      </c>
      <c r="D33" s="100">
        <f>'A-SA-014'!C16</f>
        <v>18</v>
      </c>
      <c r="E33" s="100">
        <f>'A-SA-014'!F16</f>
        <v>18</v>
      </c>
      <c r="F33" s="100">
        <f>'A-SA-014'!I16</f>
        <v>84</v>
      </c>
      <c r="G33" s="100">
        <f>'A-SA-014'!L16</f>
        <v>0</v>
      </c>
      <c r="H33" s="142">
        <f>'A-SA-014'!O16</f>
        <v>2</v>
      </c>
      <c r="I33" s="97" t="str">
        <f t="shared" si="0"/>
        <v>Mestre</v>
      </c>
      <c r="J33" s="101">
        <f>'A-SA-014'!C7</f>
        <v>3</v>
      </c>
      <c r="K33" s="101" t="str">
        <f>'A-SA-014'!M7</f>
        <v>Não</v>
      </c>
      <c r="L33" s="101" t="str">
        <f>'A-SA-014'!O7</f>
        <v>Não</v>
      </c>
      <c r="M33" s="226" t="s">
        <v>195</v>
      </c>
      <c r="N33" s="226"/>
      <c r="O33" s="119" t="s">
        <v>197</v>
      </c>
      <c r="P33" s="85" t="str">
        <f>'A-SA-014'!R17</f>
        <v>CLT-H</v>
      </c>
      <c r="Q33" s="134">
        <f>'A-SA-014'!S17</f>
        <v>40</v>
      </c>
      <c r="R33" s="119" t="str">
        <f>'A-SA-014'!T17</f>
        <v>Substituto</v>
      </c>
      <c r="U33" s="87" t="s">
        <v>196</v>
      </c>
      <c r="V33" s="174" t="s">
        <v>191</v>
      </c>
      <c r="W33" s="180">
        <v>1</v>
      </c>
      <c r="X33" s="125">
        <f t="shared" si="1"/>
        <v>1.8181818181818181</v>
      </c>
      <c r="Y33" s="220"/>
      <c r="Z33" s="224"/>
    </row>
    <row r="34" spans="1:26" ht="15.75" thickBot="1" x14ac:dyDescent="0.3">
      <c r="A34" s="195" t="s">
        <v>272</v>
      </c>
      <c r="B34" s="193">
        <f>'A-SA-015'!E13</f>
        <v>55.555555555555557</v>
      </c>
      <c r="C34" s="94">
        <f>'A-SA-015'!K13</f>
        <v>44.444444444444443</v>
      </c>
      <c r="D34" s="100">
        <f>'A-SA-015'!C16</f>
        <v>25</v>
      </c>
      <c r="E34" s="100">
        <f>'A-SA-015'!F16</f>
        <v>10</v>
      </c>
      <c r="F34" s="100">
        <f>'A-SA-015'!I16</f>
        <v>0</v>
      </c>
      <c r="G34" s="100">
        <f>'A-SA-015'!L16</f>
        <v>40</v>
      </c>
      <c r="H34" s="142">
        <f>'A-SA-015'!O16</f>
        <v>32</v>
      </c>
      <c r="I34" s="97" t="str">
        <f t="shared" si="0"/>
        <v>Especialista</v>
      </c>
      <c r="J34" s="101">
        <f>'A-SA-015'!C7</f>
        <v>2</v>
      </c>
      <c r="K34" s="101" t="str">
        <f>'A-SA-015'!M7</f>
        <v>Não</v>
      </c>
      <c r="L34" s="101" t="str">
        <f>'A-SA-015'!O7</f>
        <v>Não</v>
      </c>
      <c r="M34" s="226" t="s">
        <v>195</v>
      </c>
      <c r="N34" s="226"/>
      <c r="O34" s="119" t="s">
        <v>197</v>
      </c>
      <c r="P34" s="85" t="str">
        <f>'A-SA-015'!R17</f>
        <v>Estatutario</v>
      </c>
      <c r="Q34" s="134">
        <f>'A-SA-015'!S17</f>
        <v>40</v>
      </c>
      <c r="R34" s="119" t="str">
        <f>'A-SA-015'!T17</f>
        <v>Adjunto</v>
      </c>
      <c r="W34" s="89">
        <f>SUM(W29:W33)</f>
        <v>55</v>
      </c>
    </row>
    <row r="35" spans="1:26" x14ac:dyDescent="0.25">
      <c r="A35" s="195" t="s">
        <v>273</v>
      </c>
      <c r="B35" s="193">
        <f>'A-SA-016'!E13</f>
        <v>41.353383458646618</v>
      </c>
      <c r="C35" s="94">
        <f>'A-SA-016'!K13</f>
        <v>58.646616541353382</v>
      </c>
      <c r="D35" s="100">
        <f>'A-SA-016'!C16</f>
        <v>25</v>
      </c>
      <c r="E35" s="100">
        <f>'A-SA-016'!F16</f>
        <v>44</v>
      </c>
      <c r="F35" s="100">
        <f>'A-SA-016'!I16</f>
        <v>16</v>
      </c>
      <c r="G35" s="100">
        <f>'A-SA-016'!L16</f>
        <v>7</v>
      </c>
      <c r="H35" s="142">
        <f>'A-SA-016'!O16</f>
        <v>16</v>
      </c>
      <c r="I35" s="97" t="str">
        <f t="shared" si="0"/>
        <v>Doutor</v>
      </c>
      <c r="J35" s="101">
        <f>'A-SA-016'!C7</f>
        <v>4</v>
      </c>
      <c r="K35" s="101" t="str">
        <f>'A-SA-016'!M7</f>
        <v>Não</v>
      </c>
      <c r="L35" s="101" t="str">
        <f>'A-SA-016'!O7</f>
        <v>Não</v>
      </c>
      <c r="M35" s="226" t="s">
        <v>195</v>
      </c>
      <c r="N35" s="226"/>
      <c r="O35" s="119" t="s">
        <v>197</v>
      </c>
      <c r="P35" s="85" t="str">
        <f>'A-SA-016'!R17</f>
        <v>Estatutario</v>
      </c>
      <c r="Q35" s="134" t="str">
        <f>'A-SA-016'!S17</f>
        <v>DE</v>
      </c>
      <c r="R35" s="119" t="str">
        <f>'A-SA-016'!T17</f>
        <v>Titular</v>
      </c>
    </row>
    <row r="36" spans="1:26" ht="15.75" thickBot="1" x14ac:dyDescent="0.3">
      <c r="A36" s="195" t="s">
        <v>274</v>
      </c>
      <c r="B36" s="193">
        <f>'A-SA-017'!E13</f>
        <v>0</v>
      </c>
      <c r="C36" s="94">
        <f>'A-SA-017'!K13</f>
        <v>100</v>
      </c>
      <c r="D36" s="100">
        <f>'A-SA-017'!C16</f>
        <v>15</v>
      </c>
      <c r="E36" s="100">
        <f>'A-SA-017'!F16</f>
        <v>2</v>
      </c>
      <c r="F36" s="100">
        <f>'A-SA-017'!I16</f>
        <v>0</v>
      </c>
      <c r="G36" s="100">
        <f>'A-SA-017'!L16</f>
        <v>0</v>
      </c>
      <c r="H36" s="142">
        <f>'A-SA-017'!O16</f>
        <v>38</v>
      </c>
      <c r="I36" s="97" t="str">
        <f t="shared" si="0"/>
        <v>Graduado</v>
      </c>
      <c r="J36" s="101">
        <f>'A-SA-017'!C7</f>
        <v>1</v>
      </c>
      <c r="K36" s="101" t="str">
        <f>'A-SA-017'!M7</f>
        <v>Não</v>
      </c>
      <c r="L36" s="101" t="str">
        <f>'A-SA-017'!O7</f>
        <v>Não</v>
      </c>
      <c r="M36" s="226" t="s">
        <v>188</v>
      </c>
      <c r="N36" s="226"/>
      <c r="O36" s="119" t="s">
        <v>192</v>
      </c>
      <c r="P36" s="85" t="str">
        <f>'A-SA-017'!R17</f>
        <v>Estatutario</v>
      </c>
      <c r="Q36" s="134">
        <f>'A-SA-017'!S17</f>
        <v>40</v>
      </c>
      <c r="R36" s="119" t="str">
        <f>'A-SA-017'!T17</f>
        <v>Adjunto</v>
      </c>
    </row>
    <row r="37" spans="1:26" ht="15.75" thickBot="1" x14ac:dyDescent="0.3">
      <c r="A37" s="195" t="s">
        <v>275</v>
      </c>
      <c r="B37" s="193">
        <f>'A-SA-018'!E13</f>
        <v>0</v>
      </c>
      <c r="C37" s="94">
        <f>'A-SA-018'!K13</f>
        <v>100</v>
      </c>
      <c r="D37" s="100">
        <f>'A-SA-018'!C16</f>
        <v>18</v>
      </c>
      <c r="E37" s="100">
        <f>'A-SA-018'!F16</f>
        <v>10</v>
      </c>
      <c r="F37" s="100">
        <f>'A-SA-018'!I16</f>
        <v>0</v>
      </c>
      <c r="G37" s="100">
        <f>'A-SA-018'!L16</f>
        <v>0</v>
      </c>
      <c r="H37" s="142">
        <f>'A-SA-018'!O16</f>
        <v>34</v>
      </c>
      <c r="I37" s="97" t="str">
        <f t="shared" si="0"/>
        <v>Especialista</v>
      </c>
      <c r="J37" s="101">
        <f>'A-SA-018'!C7</f>
        <v>2</v>
      </c>
      <c r="K37" s="101" t="str">
        <f>'A-SA-018'!M7</f>
        <v>Não</v>
      </c>
      <c r="L37" s="101" t="str">
        <f>'A-SA-018'!O7</f>
        <v>Não</v>
      </c>
      <c r="M37" s="226" t="s">
        <v>188</v>
      </c>
      <c r="N37" s="226"/>
      <c r="O37" s="119" t="s">
        <v>192</v>
      </c>
      <c r="P37" s="85" t="str">
        <f>'A-SA-018'!R17</f>
        <v>Estatutario</v>
      </c>
      <c r="Q37" s="134">
        <f>'A-SA-018'!S17</f>
        <v>40</v>
      </c>
      <c r="R37" s="119" t="str">
        <f>'A-SA-018'!T17</f>
        <v>Adjunto</v>
      </c>
      <c r="V37" s="150" t="s">
        <v>208</v>
      </c>
      <c r="W37" s="109" t="s">
        <v>166</v>
      </c>
      <c r="X37" s="96" t="s">
        <v>12</v>
      </c>
    </row>
    <row r="38" spans="1:26" x14ac:dyDescent="0.25">
      <c r="A38" s="195" t="s">
        <v>276</v>
      </c>
      <c r="B38" s="193">
        <f>'A-SA-019'!E13</f>
        <v>0</v>
      </c>
      <c r="C38" s="94">
        <f>'A-SA-019'!K13</f>
        <v>100</v>
      </c>
      <c r="D38" s="100">
        <f>'A-SA-019'!C16</f>
        <v>23</v>
      </c>
      <c r="E38" s="100">
        <f>'A-SA-019'!F16</f>
        <v>6</v>
      </c>
      <c r="F38" s="100">
        <f>'A-SA-019'!I16</f>
        <v>0</v>
      </c>
      <c r="G38" s="100">
        <f>'A-SA-019'!L16</f>
        <v>0</v>
      </c>
      <c r="H38" s="142">
        <f>'A-SA-019'!O16</f>
        <v>32</v>
      </c>
      <c r="I38" s="97" t="str">
        <f t="shared" si="0"/>
        <v>Graduado</v>
      </c>
      <c r="J38" s="101">
        <f>'A-SA-019'!C7</f>
        <v>1</v>
      </c>
      <c r="K38" s="101" t="str">
        <f>'A-SA-019'!M7</f>
        <v>Não</v>
      </c>
      <c r="L38" s="101" t="str">
        <f>'A-SA-019'!O7</f>
        <v>Não</v>
      </c>
      <c r="M38" s="226" t="s">
        <v>188</v>
      </c>
      <c r="N38" s="226"/>
      <c r="O38" s="119" t="s">
        <v>192</v>
      </c>
      <c r="P38" s="85" t="str">
        <f>'A-SA-019'!R17</f>
        <v>Estatutario</v>
      </c>
      <c r="Q38" s="134">
        <f>'A-SA-019'!S17</f>
        <v>40</v>
      </c>
      <c r="R38" s="119" t="str">
        <f>'A-SA-019'!T17</f>
        <v>Adjunto</v>
      </c>
      <c r="V38" s="120" t="s">
        <v>212</v>
      </c>
      <c r="W38" s="118">
        <v>0</v>
      </c>
      <c r="X38" s="121">
        <f>W38*100/$W$43</f>
        <v>0</v>
      </c>
    </row>
    <row r="39" spans="1:26" x14ac:dyDescent="0.25">
      <c r="A39" s="195" t="s">
        <v>277</v>
      </c>
      <c r="B39" s="193">
        <f>'A-SA-020'!E13</f>
        <v>63.948497854077253</v>
      </c>
      <c r="C39" s="94">
        <f>'A-SA-020'!K13</f>
        <v>36.051502145922747</v>
      </c>
      <c r="D39" s="100">
        <f>'A-SA-020'!C16</f>
        <v>26</v>
      </c>
      <c r="E39" s="100">
        <f>'A-SA-020'!F16</f>
        <v>76</v>
      </c>
      <c r="F39" s="100">
        <f>'A-SA-020'!I16</f>
        <v>68</v>
      </c>
      <c r="G39" s="100">
        <f>'A-SA-020'!L16</f>
        <v>50</v>
      </c>
      <c r="H39" s="142">
        <f>'A-SA-020'!O16</f>
        <v>10</v>
      </c>
      <c r="I39" s="97" t="str">
        <f t="shared" si="0"/>
        <v>Doutor</v>
      </c>
      <c r="J39" s="101">
        <f>'A-SA-020'!C7</f>
        <v>4</v>
      </c>
      <c r="K39" s="101" t="str">
        <f>'A-SA-020'!M7</f>
        <v>Não</v>
      </c>
      <c r="L39" s="101" t="str">
        <f>'A-SA-020'!O7</f>
        <v>Não</v>
      </c>
      <c r="M39" s="226" t="s">
        <v>190</v>
      </c>
      <c r="N39" s="226"/>
      <c r="O39" s="119" t="s">
        <v>194</v>
      </c>
      <c r="P39" s="85" t="str">
        <f>'A-SA-020'!R17</f>
        <v>Estatutario</v>
      </c>
      <c r="Q39" s="134">
        <f>'A-SA-020'!S17</f>
        <v>40</v>
      </c>
      <c r="R39" s="119" t="str">
        <f>'A-SA-020'!T17</f>
        <v>Adjunto</v>
      </c>
      <c r="V39" s="76" t="s">
        <v>214</v>
      </c>
      <c r="W39" s="140">
        <v>0</v>
      </c>
      <c r="X39" s="121">
        <f>W39*100/$W$43</f>
        <v>0</v>
      </c>
    </row>
    <row r="40" spans="1:26" x14ac:dyDescent="0.25">
      <c r="A40" s="195" t="s">
        <v>278</v>
      </c>
      <c r="B40" s="193">
        <f>'A-SA-021'!E13</f>
        <v>47.368421052631582</v>
      </c>
      <c r="C40" s="94">
        <f>'A-SA-021'!K13</f>
        <v>52.631578947368418</v>
      </c>
      <c r="D40" s="100">
        <f>'A-SA-021'!C16</f>
        <v>29</v>
      </c>
      <c r="E40" s="100">
        <f>'A-SA-021'!F16</f>
        <v>130</v>
      </c>
      <c r="F40" s="100">
        <f>'A-SA-021'!I16</f>
        <v>15</v>
      </c>
      <c r="G40" s="100">
        <f>'A-SA-021'!L16</f>
        <v>1</v>
      </c>
      <c r="H40" s="142">
        <f>'A-SA-021'!O16</f>
        <v>19</v>
      </c>
      <c r="I40" s="97" t="str">
        <f t="shared" si="0"/>
        <v>Pós-Doutor</v>
      </c>
      <c r="J40" s="101">
        <f>'A-SA-021'!C7</f>
        <v>5</v>
      </c>
      <c r="K40" s="101" t="str">
        <f>'A-SA-021'!M7</f>
        <v>Não</v>
      </c>
      <c r="L40" s="101" t="str">
        <f>'A-SA-021'!O7</f>
        <v>Não</v>
      </c>
      <c r="M40" s="226" t="s">
        <v>195</v>
      </c>
      <c r="N40" s="226"/>
      <c r="O40" s="119" t="s">
        <v>197</v>
      </c>
      <c r="P40" s="85" t="str">
        <f>'A-SA-021'!R17</f>
        <v>CLT-H</v>
      </c>
      <c r="Q40" s="134">
        <f>'A-SA-021'!S17</f>
        <v>20</v>
      </c>
      <c r="R40" s="119" t="str">
        <f>'A-SA-021'!T17</f>
        <v>Substituto</v>
      </c>
      <c r="V40" s="76" t="s">
        <v>215</v>
      </c>
      <c r="W40" s="119">
        <v>16</v>
      </c>
      <c r="X40" s="121">
        <f>W40*100/$W$43</f>
        <v>29.09090909090909</v>
      </c>
    </row>
    <row r="41" spans="1:26" x14ac:dyDescent="0.25">
      <c r="A41" s="195" t="s">
        <v>279</v>
      </c>
      <c r="B41" s="193">
        <f>'A-SA-022'!E13</f>
        <v>46.666666666666664</v>
      </c>
      <c r="C41" s="94">
        <f>'A-SA-022'!K13</f>
        <v>53.333333333333336</v>
      </c>
      <c r="D41" s="100">
        <f>'A-SA-022'!C16</f>
        <v>17</v>
      </c>
      <c r="E41" s="100">
        <f>'A-SA-022'!F16</f>
        <v>18</v>
      </c>
      <c r="F41" s="100">
        <f>'A-SA-022'!I16</f>
        <v>0</v>
      </c>
      <c r="G41" s="100">
        <f>'A-SA-022'!L16</f>
        <v>14</v>
      </c>
      <c r="H41" s="142">
        <f>'A-SA-022'!O16</f>
        <v>40</v>
      </c>
      <c r="I41" s="97" t="str">
        <f t="shared" si="0"/>
        <v>Mestre</v>
      </c>
      <c r="J41" s="101">
        <f>'A-SA-022'!C7</f>
        <v>3</v>
      </c>
      <c r="K41" s="101" t="str">
        <f>'A-SA-022'!M7</f>
        <v>Não</v>
      </c>
      <c r="L41" s="101" t="str">
        <f>'A-SA-022'!O7</f>
        <v>Não</v>
      </c>
      <c r="M41" s="226" t="s">
        <v>195</v>
      </c>
      <c r="N41" s="226"/>
      <c r="O41" s="119" t="s">
        <v>197</v>
      </c>
      <c r="P41" s="85" t="str">
        <f>'A-SA-022'!R17</f>
        <v>Estatutario</v>
      </c>
      <c r="Q41" s="134" t="str">
        <f>'A-SA-022'!S17</f>
        <v>DE</v>
      </c>
      <c r="R41" s="119" t="str">
        <f>'A-SA-022'!T17</f>
        <v>Assistente</v>
      </c>
      <c r="V41" s="76" t="s">
        <v>216</v>
      </c>
      <c r="W41" s="119">
        <v>0</v>
      </c>
      <c r="X41" s="121">
        <f>W41*100/$W$43</f>
        <v>0</v>
      </c>
    </row>
    <row r="42" spans="1:26" ht="15.75" thickBot="1" x14ac:dyDescent="0.3">
      <c r="A42" s="195" t="s">
        <v>280</v>
      </c>
      <c r="B42" s="193">
        <f>'A-SA-023'!E13</f>
        <v>36.363636363636367</v>
      </c>
      <c r="C42" s="94">
        <f>'A-SA-023'!K13</f>
        <v>63.636363636363633</v>
      </c>
      <c r="D42" s="100">
        <f>'A-SA-023'!C16</f>
        <v>19</v>
      </c>
      <c r="E42" s="100">
        <f>'A-SA-023'!F16</f>
        <v>16</v>
      </c>
      <c r="F42" s="100">
        <f>'A-SA-023'!I16</f>
        <v>52</v>
      </c>
      <c r="G42" s="100">
        <f>'A-SA-023'!L16</f>
        <v>32</v>
      </c>
      <c r="H42" s="142">
        <f>'A-SA-023'!O16</f>
        <v>59</v>
      </c>
      <c r="I42" s="97" t="str">
        <f t="shared" si="0"/>
        <v>Especialista</v>
      </c>
      <c r="J42" s="101">
        <f>'A-SA-023'!C7</f>
        <v>2</v>
      </c>
      <c r="K42" s="101" t="str">
        <f>'A-SA-023'!M7</f>
        <v>Não</v>
      </c>
      <c r="L42" s="101" t="str">
        <f>'A-SA-023'!O7</f>
        <v>Sim</v>
      </c>
      <c r="M42" s="226" t="s">
        <v>189</v>
      </c>
      <c r="N42" s="226"/>
      <c r="O42" s="119" t="s">
        <v>193</v>
      </c>
      <c r="P42" s="85" t="str">
        <f>'A-SA-023'!R17</f>
        <v>Estatutario</v>
      </c>
      <c r="Q42" s="134" t="str">
        <f>'A-SA-023'!S17</f>
        <v>DE</v>
      </c>
      <c r="R42" s="119" t="str">
        <f>'A-SA-023'!T17</f>
        <v>Adjunto</v>
      </c>
      <c r="V42" s="171" t="s">
        <v>316</v>
      </c>
      <c r="W42" s="145">
        <v>39</v>
      </c>
      <c r="X42" s="125">
        <f>W42*100/$W$43</f>
        <v>70.909090909090907</v>
      </c>
    </row>
    <row r="43" spans="1:26" ht="15.75" thickBot="1" x14ac:dyDescent="0.3">
      <c r="A43" s="195" t="s">
        <v>281</v>
      </c>
      <c r="B43" s="193">
        <f>'A-SA-024'!E13</f>
        <v>35.227272727272727</v>
      </c>
      <c r="C43" s="94">
        <f>'A-SA-024'!K13</f>
        <v>64.772727272727266</v>
      </c>
      <c r="D43" s="100">
        <f>'A-SA-024'!C16</f>
        <v>20</v>
      </c>
      <c r="E43" s="100">
        <f>'A-SA-024'!F16</f>
        <v>27</v>
      </c>
      <c r="F43" s="100">
        <f>'A-SA-024'!I16</f>
        <v>12</v>
      </c>
      <c r="G43" s="100">
        <f>'A-SA-024'!L16</f>
        <v>1</v>
      </c>
      <c r="H43" s="142">
        <f>'A-SA-024'!O16</f>
        <v>5</v>
      </c>
      <c r="I43" s="97" t="str">
        <f t="shared" si="0"/>
        <v>Mestre</v>
      </c>
      <c r="J43" s="101">
        <f>'A-SA-024'!C7</f>
        <v>3</v>
      </c>
      <c r="K43" s="101" t="str">
        <f>'A-SA-024'!M7</f>
        <v>Não</v>
      </c>
      <c r="L43" s="101" t="str">
        <f>'A-SA-024'!O7</f>
        <v>Não</v>
      </c>
      <c r="M43" s="226" t="s">
        <v>189</v>
      </c>
      <c r="N43" s="226"/>
      <c r="O43" s="119" t="s">
        <v>193</v>
      </c>
      <c r="P43" s="85" t="str">
        <f>'A-SA-024'!R17</f>
        <v>CLT-H</v>
      </c>
      <c r="Q43" s="134">
        <f>'A-SA-024'!S17</f>
        <v>40</v>
      </c>
      <c r="R43" s="119" t="str">
        <f>'A-SA-024'!T17</f>
        <v>Substituto</v>
      </c>
      <c r="W43" s="89">
        <f>SUM(W38:W42)</f>
        <v>55</v>
      </c>
    </row>
    <row r="44" spans="1:26" ht="15.75" thickBot="1" x14ac:dyDescent="0.3">
      <c r="A44" s="195" t="s">
        <v>282</v>
      </c>
      <c r="B44" s="193">
        <f>'A-SA-025'!E13</f>
        <v>53.846153846153847</v>
      </c>
      <c r="C44" s="94">
        <f>'A-SA-025'!K13</f>
        <v>46.153846153846153</v>
      </c>
      <c r="D44" s="100">
        <f>'A-SA-025'!C16</f>
        <v>26</v>
      </c>
      <c r="E44" s="100">
        <f>'A-SA-025'!F16</f>
        <v>54</v>
      </c>
      <c r="F44" s="100">
        <f>'A-SA-025'!I16</f>
        <v>24</v>
      </c>
      <c r="G44" s="100">
        <f>'A-SA-025'!L16</f>
        <v>29</v>
      </c>
      <c r="H44" s="142">
        <f>'A-SA-025'!O16</f>
        <v>21</v>
      </c>
      <c r="I44" s="97" t="str">
        <f t="shared" si="0"/>
        <v>Mestre</v>
      </c>
      <c r="J44" s="101">
        <f>'A-SA-025'!C7</f>
        <v>3</v>
      </c>
      <c r="K44" s="101" t="str">
        <f>'A-SA-025'!M7</f>
        <v>Não</v>
      </c>
      <c r="L44" s="101" t="str">
        <f>'A-SA-025'!O7</f>
        <v>Não</v>
      </c>
      <c r="M44" s="226" t="s">
        <v>195</v>
      </c>
      <c r="N44" s="226"/>
      <c r="O44" s="119" t="s">
        <v>197</v>
      </c>
      <c r="P44" s="85" t="str">
        <f>'A-SA-025'!R17</f>
        <v>CLT-H</v>
      </c>
      <c r="Q44" s="134">
        <f>'A-SA-025'!S17</f>
        <v>20</v>
      </c>
      <c r="R44" s="119" t="str">
        <f>'A-SA-025'!T17</f>
        <v>Substituto</v>
      </c>
    </row>
    <row r="45" spans="1:26" ht="15.75" thickBot="1" x14ac:dyDescent="0.3">
      <c r="A45" s="195" t="s">
        <v>283</v>
      </c>
      <c r="B45" s="193">
        <f>'A-SA-026'!E13</f>
        <v>21.176470588235293</v>
      </c>
      <c r="C45" s="94">
        <f>'A-SA-026'!K13</f>
        <v>78.82352941176471</v>
      </c>
      <c r="D45" s="100">
        <f>'A-SA-026'!C16</f>
        <v>20</v>
      </c>
      <c r="E45" s="100">
        <f>'A-SA-026'!F16</f>
        <v>18</v>
      </c>
      <c r="F45" s="100">
        <f>'A-SA-026'!I16</f>
        <v>0</v>
      </c>
      <c r="G45" s="100">
        <f>'A-SA-026'!L16</f>
        <v>7</v>
      </c>
      <c r="H45" s="142">
        <f>'A-SA-026'!O16</f>
        <v>32</v>
      </c>
      <c r="I45" s="97" t="str">
        <f t="shared" si="0"/>
        <v>Especialista</v>
      </c>
      <c r="J45" s="101">
        <f>'A-SA-026'!C7</f>
        <v>2</v>
      </c>
      <c r="K45" s="101" t="str">
        <f>'A-SA-026'!M7</f>
        <v>Sim</v>
      </c>
      <c r="L45" s="101" t="str">
        <f>'A-SA-026'!O7</f>
        <v>Não</v>
      </c>
      <c r="M45" s="226" t="s">
        <v>189</v>
      </c>
      <c r="N45" s="226"/>
      <c r="O45" s="119" t="s">
        <v>193</v>
      </c>
      <c r="P45" s="85" t="str">
        <f>'A-SA-026'!R17</f>
        <v>Estatutario</v>
      </c>
      <c r="Q45" s="134">
        <f>'A-SA-026'!S17</f>
        <v>20</v>
      </c>
      <c r="R45" s="119" t="str">
        <f>'A-SA-026'!T17</f>
        <v>Assistente</v>
      </c>
      <c r="V45" s="150" t="s">
        <v>217</v>
      </c>
      <c r="W45" s="96" t="s">
        <v>166</v>
      </c>
      <c r="X45" s="96" t="s">
        <v>12</v>
      </c>
    </row>
    <row r="46" spans="1:26" x14ac:dyDescent="0.25">
      <c r="A46" s="195" t="s">
        <v>284</v>
      </c>
      <c r="B46" s="193">
        <f>'A-SA-027'!E13</f>
        <v>52.873563218390807</v>
      </c>
      <c r="C46" s="94">
        <f>'A-SA-027'!K13</f>
        <v>47.126436781609193</v>
      </c>
      <c r="D46" s="100">
        <f>'A-SA-027'!C16</f>
        <v>25</v>
      </c>
      <c r="E46" s="100">
        <f>'A-SA-027'!F16</f>
        <v>44</v>
      </c>
      <c r="F46" s="100">
        <f>'A-SA-027'!I16</f>
        <v>0</v>
      </c>
      <c r="G46" s="100">
        <f>'A-SA-027'!L16</f>
        <v>35</v>
      </c>
      <c r="H46" s="142">
        <f>'A-SA-027'!O16</f>
        <v>35</v>
      </c>
      <c r="I46" s="97" t="str">
        <f t="shared" si="0"/>
        <v>Doutor</v>
      </c>
      <c r="J46" s="101">
        <f>'A-SA-027'!C7</f>
        <v>4</v>
      </c>
      <c r="K46" s="101" t="str">
        <f>'A-SA-027'!M7</f>
        <v>Não</v>
      </c>
      <c r="L46" s="101" t="str">
        <f>'A-SA-027'!O7</f>
        <v>Não</v>
      </c>
      <c r="M46" s="226" t="s">
        <v>195</v>
      </c>
      <c r="N46" s="226"/>
      <c r="O46" s="119" t="s">
        <v>197</v>
      </c>
      <c r="P46" s="85" t="str">
        <f>'A-SA-027'!R17</f>
        <v>Estatutario</v>
      </c>
      <c r="Q46" s="134">
        <f>'A-SA-027'!S17</f>
        <v>40</v>
      </c>
      <c r="R46" s="119" t="str">
        <f>'A-SA-027'!T17</f>
        <v>Adjunto</v>
      </c>
      <c r="V46" s="120" t="s">
        <v>218</v>
      </c>
      <c r="W46" s="181">
        <v>3</v>
      </c>
      <c r="X46" s="121">
        <f>W46*100/$W$51</f>
        <v>5.4545454545454541</v>
      </c>
    </row>
    <row r="47" spans="1:26" x14ac:dyDescent="0.25">
      <c r="A47" s="195" t="s">
        <v>285</v>
      </c>
      <c r="B47" s="207">
        <f>'A-SA-028'!E13</f>
        <v>81.06312292358804</v>
      </c>
      <c r="C47" s="94">
        <f>'A-SA-028'!K13</f>
        <v>18.93687707641196</v>
      </c>
      <c r="D47" s="100">
        <f>'A-SA-028'!C16</f>
        <v>30</v>
      </c>
      <c r="E47" s="100">
        <f>'A-SA-028'!F16</f>
        <v>72</v>
      </c>
      <c r="F47" s="100">
        <f>'A-SA-028'!I16</f>
        <v>272</v>
      </c>
      <c r="G47" s="100">
        <f>'A-SA-028'!L16</f>
        <v>38</v>
      </c>
      <c r="H47" s="142">
        <f>'A-SA-028'!O16</f>
        <v>17</v>
      </c>
      <c r="I47" s="97" t="str">
        <f t="shared" si="0"/>
        <v>Doutor</v>
      </c>
      <c r="J47" s="101">
        <f>'A-SA-028'!C7</f>
        <v>4</v>
      </c>
      <c r="K47" s="101" t="str">
        <f>'A-SA-028'!M7</f>
        <v>Não</v>
      </c>
      <c r="L47" s="101" t="str">
        <f>'A-SA-028'!O7</f>
        <v>Não</v>
      </c>
      <c r="M47" s="226" t="s">
        <v>191</v>
      </c>
      <c r="N47" s="226"/>
      <c r="O47" s="119" t="s">
        <v>196</v>
      </c>
      <c r="P47" s="85" t="str">
        <f>'A-SA-028'!R17</f>
        <v>CLT-H</v>
      </c>
      <c r="Q47" s="134">
        <f>'A-SA-028'!S17</f>
        <v>40</v>
      </c>
      <c r="R47" s="119" t="str">
        <f>'A-SA-028'!T17</f>
        <v>Substituto</v>
      </c>
      <c r="V47" s="76" t="s">
        <v>219</v>
      </c>
      <c r="W47" s="178">
        <v>27</v>
      </c>
      <c r="X47" s="121">
        <f>W47*100/$W$51</f>
        <v>49.090909090909093</v>
      </c>
    </row>
    <row r="48" spans="1:26" x14ac:dyDescent="0.25">
      <c r="A48" s="195" t="s">
        <v>286</v>
      </c>
      <c r="B48" s="193">
        <f>'A-SA-029'!E13</f>
        <v>3.2085561497326203</v>
      </c>
      <c r="C48" s="94">
        <f>'A-SA-029'!K13</f>
        <v>96.791443850267385</v>
      </c>
      <c r="D48" s="100">
        <f>'A-SA-029'!C16</f>
        <v>25</v>
      </c>
      <c r="E48" s="100">
        <f>'A-SA-029'!F16</f>
        <v>44</v>
      </c>
      <c r="F48" s="100">
        <f>'A-SA-029'!I16</f>
        <v>0</v>
      </c>
      <c r="G48" s="100">
        <f>'A-SA-029'!L16</f>
        <v>0</v>
      </c>
      <c r="H48" s="142">
        <f>'A-SA-029'!O16</f>
        <v>34</v>
      </c>
      <c r="I48" s="97" t="str">
        <f t="shared" si="0"/>
        <v>Doutor</v>
      </c>
      <c r="J48" s="101">
        <f>'A-SA-029'!C7</f>
        <v>4</v>
      </c>
      <c r="K48" s="101" t="str">
        <f>'A-SA-029'!M7</f>
        <v>Sim</v>
      </c>
      <c r="L48" s="101" t="str">
        <f>'A-SA-029'!O7</f>
        <v>Não</v>
      </c>
      <c r="M48" s="226" t="s">
        <v>188</v>
      </c>
      <c r="N48" s="226"/>
      <c r="O48" s="119" t="s">
        <v>192</v>
      </c>
      <c r="P48" s="85" t="str">
        <f>'A-SA-029'!R17</f>
        <v>Estatutario</v>
      </c>
      <c r="Q48" s="134">
        <f>'A-SA-029'!S17</f>
        <v>12</v>
      </c>
      <c r="R48" s="119" t="str">
        <f>'A-SA-029'!T17</f>
        <v>Adjunto</v>
      </c>
      <c r="V48" s="76" t="s">
        <v>220</v>
      </c>
      <c r="W48" s="179">
        <v>0</v>
      </c>
      <c r="X48" s="121">
        <f>W48*100/$W$51</f>
        <v>0</v>
      </c>
    </row>
    <row r="49" spans="1:24" x14ac:dyDescent="0.25">
      <c r="A49" s="195" t="s">
        <v>287</v>
      </c>
      <c r="B49" s="193">
        <f>'A-SA-030'!E13</f>
        <v>20</v>
      </c>
      <c r="C49" s="94">
        <f>'A-SA-030'!K13</f>
        <v>80</v>
      </c>
      <c r="D49" s="100">
        <f>'A-SA-030'!C16</f>
        <v>18</v>
      </c>
      <c r="E49" s="100">
        <f>'A-SA-030'!F16</f>
        <v>10</v>
      </c>
      <c r="F49" s="100">
        <f>'A-SA-030'!I16</f>
        <v>20</v>
      </c>
      <c r="G49" s="100">
        <f>'A-SA-030'!L16</f>
        <v>0</v>
      </c>
      <c r="H49" s="142">
        <f>'A-SA-030'!O16</f>
        <v>32</v>
      </c>
      <c r="I49" s="97" t="str">
        <f t="shared" si="0"/>
        <v>Especialista</v>
      </c>
      <c r="J49" s="101">
        <f>'A-SA-030'!C7</f>
        <v>2</v>
      </c>
      <c r="K49" s="101" t="str">
        <f>'A-SA-030'!M7</f>
        <v>Não</v>
      </c>
      <c r="L49" s="101" t="str">
        <f>'A-SA-030'!O7</f>
        <v>Não</v>
      </c>
      <c r="M49" s="226" t="s">
        <v>189</v>
      </c>
      <c r="N49" s="226"/>
      <c r="O49" s="119" t="s">
        <v>193</v>
      </c>
      <c r="P49" s="85" t="str">
        <f>'A-SA-030'!R17</f>
        <v>Estatutario</v>
      </c>
      <c r="Q49" s="134">
        <f>'A-SA-030'!S17</f>
        <v>12</v>
      </c>
      <c r="R49" s="119" t="str">
        <f>'A-SA-030'!T17</f>
        <v>Adjunto</v>
      </c>
      <c r="V49" s="76" t="s">
        <v>213</v>
      </c>
      <c r="W49" s="179">
        <v>9</v>
      </c>
      <c r="X49" s="121">
        <f>W49*100/$W$51</f>
        <v>16.363636363636363</v>
      </c>
    </row>
    <row r="50" spans="1:24" ht="15.75" thickBot="1" x14ac:dyDescent="0.3">
      <c r="A50" s="195" t="s">
        <v>288</v>
      </c>
      <c r="B50" s="193">
        <f>'A-SA-031'!E13</f>
        <v>11.627906976744185</v>
      </c>
      <c r="C50" s="94">
        <f>'A-SA-031'!K13</f>
        <v>88.372093023255815</v>
      </c>
      <c r="D50" s="100">
        <f>'A-SA-031'!C16</f>
        <v>29</v>
      </c>
      <c r="E50" s="100">
        <f>'A-SA-031'!F16</f>
        <v>76</v>
      </c>
      <c r="F50" s="100">
        <f>'A-SA-031'!I16</f>
        <v>32</v>
      </c>
      <c r="G50" s="100">
        <f>'A-SA-031'!L16</f>
        <v>0</v>
      </c>
      <c r="H50" s="142">
        <f>'A-SA-031'!O16</f>
        <v>35</v>
      </c>
      <c r="I50" s="97" t="str">
        <f t="shared" si="0"/>
        <v>Doutor</v>
      </c>
      <c r="J50" s="101">
        <f>'A-SA-031'!C7</f>
        <v>4</v>
      </c>
      <c r="K50" s="101" t="str">
        <f>'A-SA-031'!M7</f>
        <v>Não</v>
      </c>
      <c r="L50" s="101" t="str">
        <f>'A-SA-031'!O7</f>
        <v>Não</v>
      </c>
      <c r="M50" s="226" t="s">
        <v>188</v>
      </c>
      <c r="N50" s="226"/>
      <c r="O50" s="119" t="s">
        <v>192</v>
      </c>
      <c r="P50" s="85" t="str">
        <f>'A-SA-031'!R17</f>
        <v>Estatutario</v>
      </c>
      <c r="Q50" s="134">
        <f>'A-SA-031'!S17</f>
        <v>40</v>
      </c>
      <c r="R50" s="119" t="str">
        <f>'A-SA-031'!T17</f>
        <v>Adjunto</v>
      </c>
      <c r="V50" s="171" t="s">
        <v>221</v>
      </c>
      <c r="W50" s="180">
        <v>16</v>
      </c>
      <c r="X50" s="125">
        <f>W50*100/$W$51</f>
        <v>29.09090909090909</v>
      </c>
    </row>
    <row r="51" spans="1:24" ht="15.75" thickBot="1" x14ac:dyDescent="0.3">
      <c r="A51" s="195" t="s">
        <v>289</v>
      </c>
      <c r="B51" s="193">
        <f>'A-SA-032'!E13</f>
        <v>0</v>
      </c>
      <c r="C51" s="208">
        <f>'A-SA-032'!K13</f>
        <v>100</v>
      </c>
      <c r="D51" s="100">
        <f>'A-SA-032'!C16</f>
        <v>20</v>
      </c>
      <c r="E51" s="100">
        <f>'A-SA-032'!F16</f>
        <v>4</v>
      </c>
      <c r="F51" s="100">
        <f>'A-SA-032'!I16</f>
        <v>0</v>
      </c>
      <c r="G51" s="100">
        <f>'A-SA-032'!L16</f>
        <v>0</v>
      </c>
      <c r="H51" s="142">
        <f>'A-SA-032'!O16</f>
        <v>40</v>
      </c>
      <c r="I51" s="97" t="str">
        <f t="shared" si="0"/>
        <v>Graduado</v>
      </c>
      <c r="J51" s="101">
        <f>'A-SA-032'!C7</f>
        <v>1</v>
      </c>
      <c r="K51" s="101" t="str">
        <f>'A-SA-032'!M7</f>
        <v>Não</v>
      </c>
      <c r="L51" s="101" t="str">
        <f>'A-SA-032'!O7</f>
        <v>Não</v>
      </c>
      <c r="M51" s="226" t="s">
        <v>188</v>
      </c>
      <c r="N51" s="226"/>
      <c r="O51" s="119" t="s">
        <v>192</v>
      </c>
      <c r="P51" s="85" t="str">
        <f>'A-SA-032'!R17</f>
        <v>Estatutario</v>
      </c>
      <c r="Q51" s="134" t="str">
        <f>'A-SA-032'!S17</f>
        <v>DE</v>
      </c>
      <c r="R51" s="119" t="str">
        <f>'A-SA-032'!T17</f>
        <v>Adjunto</v>
      </c>
      <c r="W51" s="89">
        <f>SUM(W46:W50)</f>
        <v>55</v>
      </c>
    </row>
    <row r="52" spans="1:24" ht="15.75" thickBot="1" x14ac:dyDescent="0.3">
      <c r="A52" s="195" t="s">
        <v>290</v>
      </c>
      <c r="B52" s="193">
        <f>'A-SA-033'!E13</f>
        <v>57.312252964426875</v>
      </c>
      <c r="C52" s="94">
        <f>'A-SA-033'!K13</f>
        <v>42.687747035573125</v>
      </c>
      <c r="D52" s="100">
        <f>'A-SA-033'!C16</f>
        <v>30</v>
      </c>
      <c r="E52" s="100">
        <f>'A-SA-033'!F16</f>
        <v>72</v>
      </c>
      <c r="F52" s="100">
        <f>'A-SA-033'!I16</f>
        <v>164</v>
      </c>
      <c r="G52" s="100">
        <f>'A-SA-033'!L16</f>
        <v>43</v>
      </c>
      <c r="H52" s="142">
        <f>'A-SA-033'!O16</f>
        <v>29</v>
      </c>
      <c r="I52" s="97" t="str">
        <f t="shared" si="0"/>
        <v>Doutor</v>
      </c>
      <c r="J52" s="101">
        <f>'A-SA-033'!C7</f>
        <v>4</v>
      </c>
      <c r="K52" s="101" t="str">
        <f>'A-SA-033'!M7</f>
        <v>Não</v>
      </c>
      <c r="L52" s="101" t="str">
        <f>'A-SA-033'!O7</f>
        <v>Não</v>
      </c>
      <c r="M52" s="226" t="s">
        <v>195</v>
      </c>
      <c r="N52" s="226"/>
      <c r="O52" s="119" t="s">
        <v>197</v>
      </c>
      <c r="P52" s="85" t="str">
        <f>'A-SA-033'!R17</f>
        <v>Estatutario</v>
      </c>
      <c r="Q52" s="134">
        <f>'A-SA-033'!S17</f>
        <v>20</v>
      </c>
      <c r="R52" s="119" t="str">
        <f>'A-SA-033'!T17</f>
        <v>Adjunto</v>
      </c>
    </row>
    <row r="53" spans="1:24" ht="15.75" thickBot="1" x14ac:dyDescent="0.3">
      <c r="A53" s="195" t="s">
        <v>291</v>
      </c>
      <c r="B53" s="193">
        <f>'A-SA-034'!E13</f>
        <v>47.368421052631582</v>
      </c>
      <c r="C53" s="94">
        <f>'A-SA-034'!K13</f>
        <v>52.631578947368418</v>
      </c>
      <c r="D53" s="100">
        <f>'A-SA-034'!C16</f>
        <v>16</v>
      </c>
      <c r="E53" s="100">
        <f>'A-SA-034'!F16</f>
        <v>2</v>
      </c>
      <c r="F53" s="100">
        <f>'A-SA-034'!I16</f>
        <v>15</v>
      </c>
      <c r="G53" s="100">
        <f>'A-SA-034'!L16</f>
        <v>2</v>
      </c>
      <c r="H53" s="142">
        <f>'A-SA-034'!O16</f>
        <v>1</v>
      </c>
      <c r="I53" s="97" t="str">
        <f t="shared" si="0"/>
        <v>Graduado</v>
      </c>
      <c r="J53" s="101">
        <f>'A-SA-034'!C7</f>
        <v>1</v>
      </c>
      <c r="K53" s="101" t="str">
        <f>'A-SA-034'!M7</f>
        <v>Não</v>
      </c>
      <c r="L53" s="101" t="str">
        <f>'A-SA-034'!O7</f>
        <v>Não</v>
      </c>
      <c r="M53" s="226" t="s">
        <v>195</v>
      </c>
      <c r="N53" s="226"/>
      <c r="O53" s="119" t="s">
        <v>197</v>
      </c>
      <c r="P53" s="85" t="str">
        <f>'A-SA-034'!R17</f>
        <v>CLT-H</v>
      </c>
      <c r="Q53" s="134">
        <f>'A-SA-034'!S17</f>
        <v>20</v>
      </c>
      <c r="R53" s="119" t="str">
        <f>'A-SA-034'!T17</f>
        <v>Substituto</v>
      </c>
      <c r="V53" s="150" t="s">
        <v>222</v>
      </c>
      <c r="W53" s="96" t="s">
        <v>166</v>
      </c>
      <c r="X53" s="110" t="s">
        <v>12</v>
      </c>
    </row>
    <row r="54" spans="1:24" x14ac:dyDescent="0.25">
      <c r="A54" s="195" t="s">
        <v>292</v>
      </c>
      <c r="B54" s="193">
        <f>'A-SA-035'!E13</f>
        <v>0</v>
      </c>
      <c r="C54" s="94">
        <f>'A-SA-035'!K13</f>
        <v>100</v>
      </c>
      <c r="D54" s="100">
        <f>'A-SA-035'!C16</f>
        <v>16</v>
      </c>
      <c r="E54" s="100">
        <f>'A-SA-035'!F16</f>
        <v>2</v>
      </c>
      <c r="F54" s="100">
        <f>'A-SA-035'!I16</f>
        <v>0</v>
      </c>
      <c r="G54" s="100">
        <f>'A-SA-035'!L16</f>
        <v>0</v>
      </c>
      <c r="H54" s="142">
        <f>'A-SA-035'!O16</f>
        <v>34</v>
      </c>
      <c r="I54" s="97" t="str">
        <f t="shared" si="0"/>
        <v>Graduado</v>
      </c>
      <c r="J54" s="101">
        <f>'A-SA-035'!C7</f>
        <v>1</v>
      </c>
      <c r="K54" s="101" t="str">
        <f>'A-SA-035'!M7</f>
        <v>Não</v>
      </c>
      <c r="L54" s="101" t="str">
        <f>'A-SA-035'!O7</f>
        <v>Não</v>
      </c>
      <c r="M54" s="226" t="s">
        <v>188</v>
      </c>
      <c r="N54" s="226"/>
      <c r="O54" s="119" t="s">
        <v>192</v>
      </c>
      <c r="P54" s="85" t="str">
        <f>'A-SA-035'!R17</f>
        <v>Estatutario</v>
      </c>
      <c r="Q54" s="134" t="str">
        <f>'A-SA-035'!S17</f>
        <v>DE</v>
      </c>
      <c r="R54" s="119" t="str">
        <f>'A-SA-035'!T17</f>
        <v>Adjunto</v>
      </c>
      <c r="V54" s="122" t="s">
        <v>223</v>
      </c>
      <c r="W54" s="181">
        <v>13</v>
      </c>
      <c r="X54" s="182">
        <f t="shared" ref="X54:X59" si="2">W54*100/$W$60</f>
        <v>23.636363636363637</v>
      </c>
    </row>
    <row r="55" spans="1:24" x14ac:dyDescent="0.25">
      <c r="A55" s="195" t="s">
        <v>293</v>
      </c>
      <c r="B55" s="193">
        <f>'A-SA-036'!E13</f>
        <v>0</v>
      </c>
      <c r="C55" s="94">
        <f>'A-SA-036'!K13</f>
        <v>100</v>
      </c>
      <c r="D55" s="100">
        <f>'A-SA-036'!C16</f>
        <v>17</v>
      </c>
      <c r="E55" s="100">
        <f>'A-SA-036'!F16</f>
        <v>10</v>
      </c>
      <c r="F55" s="100">
        <f>'A-SA-036'!I16</f>
        <v>0</v>
      </c>
      <c r="G55" s="100">
        <f>'A-SA-036'!L16</f>
        <v>0</v>
      </c>
      <c r="H55" s="142">
        <f>'A-SA-036'!O16</f>
        <v>34</v>
      </c>
      <c r="I55" s="97" t="str">
        <f t="shared" si="0"/>
        <v>Especialista</v>
      </c>
      <c r="J55" s="101">
        <f>'A-SA-036'!C7</f>
        <v>2</v>
      </c>
      <c r="K55" s="101" t="str">
        <f>'A-SA-036'!M7</f>
        <v>Não</v>
      </c>
      <c r="L55" s="101" t="str">
        <f>'A-SA-036'!O7</f>
        <v>Não</v>
      </c>
      <c r="M55" s="226" t="s">
        <v>188</v>
      </c>
      <c r="N55" s="226"/>
      <c r="O55" s="119" t="s">
        <v>192</v>
      </c>
      <c r="P55" s="85" t="str">
        <f>'A-SA-036'!R17</f>
        <v>Estatutario</v>
      </c>
      <c r="Q55" s="134">
        <f>'A-SA-036'!S17</f>
        <v>40</v>
      </c>
      <c r="R55" s="119" t="str">
        <f>'A-SA-036'!T17</f>
        <v>Adjunto</v>
      </c>
      <c r="V55" s="123" t="s">
        <v>224</v>
      </c>
      <c r="W55" s="179">
        <v>0</v>
      </c>
      <c r="X55" s="176">
        <f t="shared" si="2"/>
        <v>0</v>
      </c>
    </row>
    <row r="56" spans="1:24" x14ac:dyDescent="0.25">
      <c r="A56" s="195" t="s">
        <v>294</v>
      </c>
      <c r="B56" s="193">
        <f>'A-SA-037'!E13</f>
        <v>23.966942148760332</v>
      </c>
      <c r="C56" s="94">
        <f>'A-SA-037'!K13</f>
        <v>76.033057851239676</v>
      </c>
      <c r="D56" s="100">
        <f>'A-SA-037'!C16</f>
        <v>19</v>
      </c>
      <c r="E56" s="100">
        <f>'A-SA-037'!F16</f>
        <v>27</v>
      </c>
      <c r="F56" s="100">
        <f>'A-SA-037'!I16</f>
        <v>123</v>
      </c>
      <c r="G56" s="100">
        <f>'A-SA-037'!L16</f>
        <v>5</v>
      </c>
      <c r="H56" s="142">
        <f>'A-SA-037'!O16</f>
        <v>13</v>
      </c>
      <c r="I56" s="97" t="str">
        <f t="shared" si="0"/>
        <v>Mestre</v>
      </c>
      <c r="J56" s="101">
        <f>'A-SA-037'!C7</f>
        <v>3</v>
      </c>
      <c r="K56" s="101" t="str">
        <f>'A-SA-037'!M7</f>
        <v>Não</v>
      </c>
      <c r="L56" s="101" t="str">
        <f>'A-SA-037'!O7</f>
        <v>Não</v>
      </c>
      <c r="M56" s="226" t="s">
        <v>189</v>
      </c>
      <c r="N56" s="226"/>
      <c r="O56" s="119" t="s">
        <v>193</v>
      </c>
      <c r="P56" s="85" t="str">
        <f>'A-SA-037'!R17</f>
        <v>CLT-H</v>
      </c>
      <c r="Q56" s="134">
        <f>'A-SA-037'!S17</f>
        <v>20</v>
      </c>
      <c r="R56" s="119" t="str">
        <f>'A-SA-037'!T17</f>
        <v>Substituto</v>
      </c>
      <c r="V56" s="123">
        <v>40</v>
      </c>
      <c r="W56" s="179">
        <v>27</v>
      </c>
      <c r="X56" s="176">
        <f t="shared" si="2"/>
        <v>49.090909090909093</v>
      </c>
    </row>
    <row r="57" spans="1:24" x14ac:dyDescent="0.25">
      <c r="A57" s="195" t="s">
        <v>295</v>
      </c>
      <c r="B57" s="193">
        <f>'A-SA-038'!E13</f>
        <v>40.972222222222221</v>
      </c>
      <c r="C57" s="94">
        <f>'A-SA-038'!K13</f>
        <v>59.027777777777779</v>
      </c>
      <c r="D57" s="100">
        <f>'A-SA-038'!C16</f>
        <v>19</v>
      </c>
      <c r="E57" s="100">
        <f>'A-SA-038'!F16</f>
        <v>27</v>
      </c>
      <c r="F57" s="100">
        <f>'A-SA-038'!I16</f>
        <v>33</v>
      </c>
      <c r="G57" s="100">
        <f>'A-SA-038'!L16</f>
        <v>29</v>
      </c>
      <c r="H57" s="142">
        <f>'A-SA-038'!O16</f>
        <v>36</v>
      </c>
      <c r="I57" s="97" t="str">
        <f t="shared" si="0"/>
        <v>Mestre</v>
      </c>
      <c r="J57" s="101">
        <f>'A-SA-038'!C7</f>
        <v>3</v>
      </c>
      <c r="K57" s="101" t="str">
        <f>'A-SA-038'!M7</f>
        <v>Não</v>
      </c>
      <c r="L57" s="101" t="str">
        <f>'A-SA-038'!O7</f>
        <v>Não</v>
      </c>
      <c r="M57" s="226" t="s">
        <v>195</v>
      </c>
      <c r="N57" s="226"/>
      <c r="O57" s="119" t="s">
        <v>197</v>
      </c>
      <c r="P57" s="85" t="str">
        <f>'A-SA-038'!R17</f>
        <v>Estatutario</v>
      </c>
      <c r="Q57" s="134">
        <f>'A-SA-038'!S17</f>
        <v>40</v>
      </c>
      <c r="R57" s="119" t="str">
        <f>'A-SA-038'!T17</f>
        <v>Adjunto</v>
      </c>
      <c r="V57" s="123" t="s">
        <v>225</v>
      </c>
      <c r="W57" s="179">
        <v>0</v>
      </c>
      <c r="X57" s="176">
        <f t="shared" si="2"/>
        <v>0</v>
      </c>
    </row>
    <row r="58" spans="1:24" x14ac:dyDescent="0.25">
      <c r="A58" s="195" t="s">
        <v>296</v>
      </c>
      <c r="B58" s="193">
        <f>'A-SA-039'!E13</f>
        <v>44.252873563218394</v>
      </c>
      <c r="C58" s="94">
        <f>'A-SA-039'!K13</f>
        <v>55.747126436781606</v>
      </c>
      <c r="D58" s="100">
        <f>'A-SA-039'!C16</f>
        <v>20</v>
      </c>
      <c r="E58" s="100">
        <f>'A-SA-039'!F16</f>
        <v>27</v>
      </c>
      <c r="F58" s="100">
        <f>'A-SA-039'!I16</f>
        <v>183</v>
      </c>
      <c r="G58" s="100">
        <f>'A-SA-039'!L16</f>
        <v>0</v>
      </c>
      <c r="H58" s="142">
        <f>'A-SA-039'!O16</f>
        <v>9</v>
      </c>
      <c r="I58" s="97" t="str">
        <f t="shared" si="0"/>
        <v>Mestre</v>
      </c>
      <c r="J58" s="101">
        <f>'A-SA-039'!C7</f>
        <v>3</v>
      </c>
      <c r="K58" s="101" t="str">
        <f>'A-SA-039'!M7</f>
        <v>Não</v>
      </c>
      <c r="L58" s="101" t="str">
        <f>'A-SA-039'!O7</f>
        <v>Sim</v>
      </c>
      <c r="M58" s="226" t="s">
        <v>195</v>
      </c>
      <c r="N58" s="226"/>
      <c r="O58" s="119" t="s">
        <v>197</v>
      </c>
      <c r="P58" s="85" t="str">
        <f>'A-SA-039'!R17</f>
        <v>CLT-H</v>
      </c>
      <c r="Q58" s="134">
        <f>'A-SA-039'!S17</f>
        <v>40</v>
      </c>
      <c r="R58" s="119" t="str">
        <f>'A-SA-039'!T17</f>
        <v>Substituto</v>
      </c>
      <c r="V58" s="123">
        <v>20</v>
      </c>
      <c r="W58" s="179">
        <v>13</v>
      </c>
      <c r="X58" s="176">
        <f t="shared" si="2"/>
        <v>23.636363636363637</v>
      </c>
    </row>
    <row r="59" spans="1:24" ht="15.75" thickBot="1" x14ac:dyDescent="0.3">
      <c r="A59" s="195" t="s">
        <v>297</v>
      </c>
      <c r="B59" s="193">
        <f>'A-SA-040'!E13</f>
        <v>67.10526315789474</v>
      </c>
      <c r="C59" s="94">
        <f>'A-SA-040'!K13</f>
        <v>32.89473684210526</v>
      </c>
      <c r="D59" s="100">
        <f>'A-SA-040'!C16</f>
        <v>29</v>
      </c>
      <c r="E59" s="100">
        <f>'A-SA-040'!F16</f>
        <v>96</v>
      </c>
      <c r="F59" s="100">
        <f>'A-SA-040'!I16</f>
        <v>128</v>
      </c>
      <c r="G59" s="100">
        <f>'A-SA-040'!L16</f>
        <v>45</v>
      </c>
      <c r="H59" s="142">
        <f>'A-SA-040'!O16</f>
        <v>13</v>
      </c>
      <c r="I59" s="97" t="str">
        <f t="shared" si="0"/>
        <v>Doutor</v>
      </c>
      <c r="J59" s="101">
        <f>'A-SA-040'!C7</f>
        <v>4</v>
      </c>
      <c r="K59" s="101" t="str">
        <f>'A-SA-040'!M7</f>
        <v>Não</v>
      </c>
      <c r="L59" s="101" t="str">
        <f>'A-SA-040'!O7</f>
        <v>Não</v>
      </c>
      <c r="M59" s="226" t="s">
        <v>190</v>
      </c>
      <c r="N59" s="226"/>
      <c r="O59" s="119" t="s">
        <v>194</v>
      </c>
      <c r="P59" s="85" t="str">
        <f>'A-SA-040'!R17</f>
        <v>CLT-H</v>
      </c>
      <c r="Q59" s="134">
        <f>'A-SA-040'!S17</f>
        <v>40</v>
      </c>
      <c r="R59" s="119" t="str">
        <f>'A-SA-040'!T17</f>
        <v>Substituto</v>
      </c>
      <c r="V59" s="124" t="s">
        <v>226</v>
      </c>
      <c r="W59" s="180">
        <v>2</v>
      </c>
      <c r="X59" s="177">
        <f t="shared" si="2"/>
        <v>3.6363636363636362</v>
      </c>
    </row>
    <row r="60" spans="1:24" ht="15.75" thickBot="1" x14ac:dyDescent="0.3">
      <c r="A60" s="195" t="s">
        <v>298</v>
      </c>
      <c r="B60" s="193">
        <f>'A-SA-041'!E13</f>
        <v>2.5641025641025643</v>
      </c>
      <c r="C60" s="94">
        <f>'A-SA-041'!K13</f>
        <v>97.435897435897431</v>
      </c>
      <c r="D60" s="100">
        <f>'A-SA-041'!C16</f>
        <v>22</v>
      </c>
      <c r="E60" s="100">
        <f>'A-SA-041'!F16</f>
        <v>14</v>
      </c>
      <c r="F60" s="100">
        <f>'A-SA-041'!I16</f>
        <v>0</v>
      </c>
      <c r="G60" s="100">
        <f>'A-SA-041'!L16</f>
        <v>0</v>
      </c>
      <c r="H60" s="142">
        <f>'A-SA-041'!O16</f>
        <v>57</v>
      </c>
      <c r="I60" s="97" t="str">
        <f t="shared" si="0"/>
        <v>Especialista</v>
      </c>
      <c r="J60" s="101">
        <f>'A-SA-041'!C7</f>
        <v>2</v>
      </c>
      <c r="K60" s="101" t="str">
        <f>'A-SA-041'!M7</f>
        <v>Não</v>
      </c>
      <c r="L60" s="101" t="str">
        <f>'A-SA-041'!O7</f>
        <v>Não</v>
      </c>
      <c r="M60" s="226" t="s">
        <v>188</v>
      </c>
      <c r="N60" s="226"/>
      <c r="O60" s="119" t="s">
        <v>192</v>
      </c>
      <c r="P60" s="85" t="str">
        <f>'A-SA-041'!R17</f>
        <v>Estatutario</v>
      </c>
      <c r="Q60" s="134">
        <f>'A-SA-041'!S17</f>
        <v>40</v>
      </c>
      <c r="R60" s="119" t="str">
        <f>'A-SA-041'!T17</f>
        <v>Adjunto</v>
      </c>
      <c r="V60" s="126"/>
      <c r="W60" s="154">
        <f>SUM(W54:W59)</f>
        <v>55</v>
      </c>
      <c r="X60" s="106"/>
    </row>
    <row r="61" spans="1:24" x14ac:dyDescent="0.25">
      <c r="A61" s="195" t="s">
        <v>299</v>
      </c>
      <c r="B61" s="193">
        <f>'A-SA-042'!E13</f>
        <v>15.568862275449101</v>
      </c>
      <c r="C61" s="94">
        <f>'A-SA-042'!K13</f>
        <v>84.431137724550894</v>
      </c>
      <c r="D61" s="100">
        <f>'A-SA-042'!C16</f>
        <v>22</v>
      </c>
      <c r="E61" s="100">
        <f>'A-SA-042'!F16</f>
        <v>27</v>
      </c>
      <c r="F61" s="100">
        <f>'A-SA-042'!I16</f>
        <v>84</v>
      </c>
      <c r="G61" s="100">
        <f>'A-SA-042'!L16</f>
        <v>0</v>
      </c>
      <c r="H61" s="142">
        <f>'A-SA-042'!O16</f>
        <v>26</v>
      </c>
      <c r="I61" s="97" t="str">
        <f t="shared" si="0"/>
        <v>Mestre</v>
      </c>
      <c r="J61" s="101">
        <f>'A-SA-042'!C7</f>
        <v>3</v>
      </c>
      <c r="K61" s="101" t="str">
        <f>'A-SA-042'!M7</f>
        <v>Não</v>
      </c>
      <c r="L61" s="101" t="str">
        <f>'A-SA-042'!O7</f>
        <v>Não</v>
      </c>
      <c r="M61" s="226" t="s">
        <v>188</v>
      </c>
      <c r="N61" s="226"/>
      <c r="O61" s="119" t="s">
        <v>192</v>
      </c>
      <c r="P61" s="85" t="str">
        <f>'A-SA-042'!R17</f>
        <v>Estatutario</v>
      </c>
      <c r="Q61" s="134">
        <f>'A-SA-042'!S17</f>
        <v>20</v>
      </c>
      <c r="R61" s="119" t="str">
        <f>'A-SA-042'!T17</f>
        <v>Assistente</v>
      </c>
    </row>
    <row r="62" spans="1:24" x14ac:dyDescent="0.25">
      <c r="A62" s="195" t="s">
        <v>300</v>
      </c>
      <c r="B62" s="193">
        <f>'A-SA-043'!E13</f>
        <v>25</v>
      </c>
      <c r="C62" s="94">
        <f>'A-SA-043'!K13</f>
        <v>75</v>
      </c>
      <c r="D62" s="100">
        <f>'A-SA-043'!C16</f>
        <v>14</v>
      </c>
      <c r="E62" s="100">
        <f>'A-SA-043'!F16</f>
        <v>18</v>
      </c>
      <c r="F62" s="100">
        <f>'A-SA-043'!I16</f>
        <v>45</v>
      </c>
      <c r="G62" s="100">
        <f>'A-SA-043'!L16</f>
        <v>0</v>
      </c>
      <c r="H62" s="142">
        <f>'A-SA-043'!O16</f>
        <v>16</v>
      </c>
      <c r="I62" s="97" t="str">
        <f t="shared" si="0"/>
        <v>Mestre</v>
      </c>
      <c r="J62" s="101">
        <f>'A-SA-043'!C7</f>
        <v>3</v>
      </c>
      <c r="K62" s="101" t="str">
        <f>'A-SA-043'!M7</f>
        <v>Não</v>
      </c>
      <c r="L62" s="101" t="str">
        <f>'A-SA-043'!O7</f>
        <v>Não</v>
      </c>
      <c r="M62" s="226" t="s">
        <v>189</v>
      </c>
      <c r="N62" s="226"/>
      <c r="O62" s="119" t="s">
        <v>193</v>
      </c>
      <c r="P62" s="85" t="str">
        <f>'A-SA-043'!R17</f>
        <v>Estatutario</v>
      </c>
      <c r="Q62" s="134" t="str">
        <f>'A-SA-043'!S17</f>
        <v>DE</v>
      </c>
      <c r="R62" s="119" t="str">
        <f>'A-SA-043'!T17</f>
        <v>Assistente</v>
      </c>
    </row>
    <row r="63" spans="1:24" x14ac:dyDescent="0.25">
      <c r="A63" s="195" t="s">
        <v>301</v>
      </c>
      <c r="B63" s="193">
        <f>'A-SA-044'!E13</f>
        <v>18.435754189944134</v>
      </c>
      <c r="C63" s="94">
        <f>'A-SA-044'!K13</f>
        <v>81.564245810055866</v>
      </c>
      <c r="D63" s="100">
        <f>'A-SA-044'!C16</f>
        <v>28</v>
      </c>
      <c r="E63" s="100">
        <f>'A-SA-044'!F16</f>
        <v>18</v>
      </c>
      <c r="F63" s="100">
        <f>'A-SA-044'!I16</f>
        <v>0</v>
      </c>
      <c r="G63" s="100">
        <f>'A-SA-044'!L16</f>
        <v>13</v>
      </c>
      <c r="H63" s="142">
        <f>'A-SA-044'!O16</f>
        <v>72</v>
      </c>
      <c r="I63" s="97" t="str">
        <f t="shared" si="0"/>
        <v>Especialista</v>
      </c>
      <c r="J63" s="101">
        <f>'A-SA-044'!C7</f>
        <v>2</v>
      </c>
      <c r="K63" s="101" t="str">
        <f>'A-SA-044'!M7</f>
        <v>Não</v>
      </c>
      <c r="L63" s="101" t="str">
        <f>'A-SA-044'!O7</f>
        <v>Não</v>
      </c>
      <c r="M63" s="226" t="s">
        <v>188</v>
      </c>
      <c r="N63" s="226"/>
      <c r="O63" s="119" t="s">
        <v>192</v>
      </c>
      <c r="P63" s="85" t="str">
        <f>'A-SA-044'!R17</f>
        <v>Estatutario</v>
      </c>
      <c r="Q63" s="134" t="str">
        <f>'A-SA-044'!S17</f>
        <v>DE</v>
      </c>
      <c r="R63" s="119" t="str">
        <f>'A-SA-044'!T17</f>
        <v>Adjunto</v>
      </c>
    </row>
    <row r="64" spans="1:24" x14ac:dyDescent="0.25">
      <c r="A64" s="195" t="s">
        <v>302</v>
      </c>
      <c r="B64" s="193">
        <f>'A-SA-045'!E13</f>
        <v>28.997867803837952</v>
      </c>
      <c r="C64" s="94">
        <f>'A-SA-045'!K13</f>
        <v>71.002132196162052</v>
      </c>
      <c r="D64" s="100">
        <f>'A-SA-045'!C16</f>
        <v>22</v>
      </c>
      <c r="E64" s="100">
        <f>'A-SA-045'!F16</f>
        <v>44</v>
      </c>
      <c r="F64" s="100">
        <f>'A-SA-045'!I16</f>
        <v>0</v>
      </c>
      <c r="G64" s="100">
        <f>'A-SA-045'!L16</f>
        <v>0</v>
      </c>
      <c r="H64" s="142">
        <f>'A-SA-045'!O16</f>
        <v>35</v>
      </c>
      <c r="I64" s="97" t="str">
        <f t="shared" si="0"/>
        <v>Doutor</v>
      </c>
      <c r="J64" s="101">
        <f>'A-SA-045'!C7</f>
        <v>4</v>
      </c>
      <c r="K64" s="101" t="str">
        <f>'A-SA-045'!M7</f>
        <v>Não</v>
      </c>
      <c r="L64" s="101" t="str">
        <f>'A-SA-045'!O7</f>
        <v>Não</v>
      </c>
      <c r="M64" s="226" t="s">
        <v>189</v>
      </c>
      <c r="N64" s="226"/>
      <c r="O64" s="119" t="s">
        <v>193</v>
      </c>
      <c r="P64" s="85" t="str">
        <f>'A-SA-045'!R17</f>
        <v>Estatutario</v>
      </c>
      <c r="Q64" s="134">
        <f>'A-SA-045'!S17</f>
        <v>40</v>
      </c>
      <c r="R64" s="119" t="str">
        <f>'A-SA-045'!T17</f>
        <v>Adjunto</v>
      </c>
    </row>
    <row r="65" spans="1:18" x14ac:dyDescent="0.25">
      <c r="A65" s="195" t="s">
        <v>303</v>
      </c>
      <c r="B65" s="193">
        <f>'A-SA-046'!E13</f>
        <v>46.268656716417908</v>
      </c>
      <c r="C65" s="94">
        <f>'A-SA-046'!K13</f>
        <v>53.731343283582092</v>
      </c>
      <c r="D65" s="100">
        <f>'A-SA-046'!C16</f>
        <v>24</v>
      </c>
      <c r="E65" s="100">
        <f>'A-SA-046'!F16</f>
        <v>56</v>
      </c>
      <c r="F65" s="100">
        <f>'A-SA-046'!I16</f>
        <v>0</v>
      </c>
      <c r="G65" s="100">
        <f>'A-SA-046'!L16</f>
        <v>44</v>
      </c>
      <c r="H65" s="142">
        <f>'A-SA-046'!O16</f>
        <v>39</v>
      </c>
      <c r="I65" s="97" t="str">
        <f t="shared" si="0"/>
        <v>Doutor</v>
      </c>
      <c r="J65" s="101">
        <f>'A-SA-046'!C7</f>
        <v>4</v>
      </c>
      <c r="K65" s="101" t="str">
        <f>'A-SA-046'!M7</f>
        <v>Não</v>
      </c>
      <c r="L65" s="101" t="str">
        <f>'A-SA-046'!O7</f>
        <v>Não</v>
      </c>
      <c r="M65" s="226" t="s">
        <v>195</v>
      </c>
      <c r="N65" s="226"/>
      <c r="O65" s="119" t="s">
        <v>197</v>
      </c>
      <c r="P65" s="85" t="str">
        <f>'A-SA-046'!R17</f>
        <v>Estatutario</v>
      </c>
      <c r="Q65" s="134">
        <f>'A-SA-046'!S17</f>
        <v>40</v>
      </c>
      <c r="R65" s="119" t="str">
        <f>'A-SA-046'!T17</f>
        <v>Adjunto</v>
      </c>
    </row>
    <row r="66" spans="1:18" x14ac:dyDescent="0.25">
      <c r="A66" s="195" t="s">
        <v>304</v>
      </c>
      <c r="B66" s="193">
        <f>'A-SA-047'!E13</f>
        <v>0</v>
      </c>
      <c r="C66" s="94">
        <f>'A-SA-047'!K13</f>
        <v>100</v>
      </c>
      <c r="D66" s="100">
        <f>'A-SA-047'!C16</f>
        <v>17</v>
      </c>
      <c r="E66" s="100">
        <f>'A-SA-047'!F16</f>
        <v>10</v>
      </c>
      <c r="F66" s="100">
        <f>'A-SA-047'!I16</f>
        <v>0</v>
      </c>
      <c r="G66" s="100">
        <f>'A-SA-047'!L16</f>
        <v>0</v>
      </c>
      <c r="H66" s="142">
        <f>'A-SA-047'!O16</f>
        <v>31</v>
      </c>
      <c r="I66" s="97" t="str">
        <f t="shared" si="0"/>
        <v>Especialista</v>
      </c>
      <c r="J66" s="101">
        <f>'A-SA-047'!C7</f>
        <v>2</v>
      </c>
      <c r="K66" s="101" t="str">
        <f>'A-SA-047'!M7</f>
        <v>Não</v>
      </c>
      <c r="L66" s="101" t="str">
        <f>'A-SA-047'!O7</f>
        <v>Não</v>
      </c>
      <c r="M66" s="226" t="s">
        <v>188</v>
      </c>
      <c r="N66" s="226"/>
      <c r="O66" s="119" t="s">
        <v>192</v>
      </c>
      <c r="P66" s="85" t="str">
        <f>'A-SA-047'!R17</f>
        <v>Estatutario</v>
      </c>
      <c r="Q66" s="134">
        <f>'A-SA-047'!S17</f>
        <v>40</v>
      </c>
      <c r="R66" s="119" t="str">
        <f>'A-SA-047'!T17</f>
        <v>Adjunto</v>
      </c>
    </row>
    <row r="67" spans="1:18" x14ac:dyDescent="0.25">
      <c r="A67" s="195" t="s">
        <v>305</v>
      </c>
      <c r="B67" s="193">
        <f>'A-SA-048'!E13</f>
        <v>14.644351464435147</v>
      </c>
      <c r="C67" s="94">
        <f>'A-SA-048'!K13</f>
        <v>85.355648535564853</v>
      </c>
      <c r="D67" s="100">
        <f>'A-SA-048'!C16</f>
        <v>20</v>
      </c>
      <c r="E67" s="100">
        <f>'A-SA-048'!F16</f>
        <v>27</v>
      </c>
      <c r="F67" s="100">
        <f>'A-SA-048'!I16</f>
        <v>42</v>
      </c>
      <c r="G67" s="100">
        <f>'A-SA-048'!L16</f>
        <v>8</v>
      </c>
      <c r="H67" s="142">
        <f>'A-SA-048'!O16</f>
        <v>20</v>
      </c>
      <c r="I67" s="97" t="str">
        <f t="shared" si="0"/>
        <v>Mestre</v>
      </c>
      <c r="J67" s="101">
        <f>'A-SA-048'!C7</f>
        <v>3</v>
      </c>
      <c r="K67" s="101" t="str">
        <f>'A-SA-048'!M7</f>
        <v>Não</v>
      </c>
      <c r="L67" s="101" t="str">
        <f>'A-SA-048'!O7</f>
        <v>Não</v>
      </c>
      <c r="M67" s="226" t="s">
        <v>188</v>
      </c>
      <c r="N67" s="226"/>
      <c r="O67" s="119" t="s">
        <v>192</v>
      </c>
      <c r="P67" s="85" t="str">
        <f>'A-SA-048'!R17</f>
        <v>CLT-H</v>
      </c>
      <c r="Q67" s="134">
        <f>'A-SA-048'!S17</f>
        <v>20</v>
      </c>
      <c r="R67" s="119" t="str">
        <f>'A-SA-048'!T17</f>
        <v>Substituto</v>
      </c>
    </row>
    <row r="68" spans="1:18" x14ac:dyDescent="0.25">
      <c r="A68" s="195" t="s">
        <v>306</v>
      </c>
      <c r="B68" s="193">
        <f>'A-SA-049'!E13</f>
        <v>29.411764705882351</v>
      </c>
      <c r="C68" s="94">
        <f>'A-SA-049'!K13</f>
        <v>70.588235294117652</v>
      </c>
      <c r="D68" s="100">
        <f>'A-SA-049'!C16</f>
        <v>23</v>
      </c>
      <c r="E68" s="100">
        <f>'A-SA-049'!F16</f>
        <v>85</v>
      </c>
      <c r="F68" s="100">
        <f>'A-SA-049'!I16</f>
        <v>15</v>
      </c>
      <c r="G68" s="100">
        <f>'A-SA-049'!L16</f>
        <v>4</v>
      </c>
      <c r="H68" s="142">
        <f>'A-SA-049'!O16</f>
        <v>28</v>
      </c>
      <c r="I68" s="97" t="str">
        <f t="shared" si="0"/>
        <v>Pós-Doutor</v>
      </c>
      <c r="J68" s="101">
        <f>'A-SA-049'!C7</f>
        <v>5</v>
      </c>
      <c r="K68" s="101" t="str">
        <f>'A-SA-049'!M7</f>
        <v>Não</v>
      </c>
      <c r="L68" s="101" t="str">
        <f>'A-SA-049'!O7</f>
        <v>Não</v>
      </c>
      <c r="M68" s="226" t="s">
        <v>189</v>
      </c>
      <c r="N68" s="226"/>
      <c r="O68" s="119" t="s">
        <v>193</v>
      </c>
      <c r="P68" s="85" t="str">
        <f>'A-SA-049'!R17</f>
        <v>Estatutario</v>
      </c>
      <c r="Q68" s="134">
        <f>'A-SA-049'!S17</f>
        <v>40</v>
      </c>
      <c r="R68" s="119" t="str">
        <f>'A-SA-049'!T17</f>
        <v>Titular</v>
      </c>
    </row>
    <row r="69" spans="1:18" x14ac:dyDescent="0.25">
      <c r="A69" s="195" t="s">
        <v>307</v>
      </c>
      <c r="B69" s="193">
        <f>'A-SA-050'!E13</f>
        <v>0.49261083743842365</v>
      </c>
      <c r="C69" s="94">
        <f>'A-SA-050'!K13</f>
        <v>99.50738916256158</v>
      </c>
      <c r="D69" s="100">
        <f>'A-SA-050'!C16</f>
        <v>20</v>
      </c>
      <c r="E69" s="100">
        <f>'A-SA-050'!F16</f>
        <v>36</v>
      </c>
      <c r="F69" s="100">
        <f>'A-SA-050'!I16</f>
        <v>0</v>
      </c>
      <c r="G69" s="100">
        <f>'A-SA-050'!L16</f>
        <v>0</v>
      </c>
      <c r="H69" s="142">
        <f>'A-SA-050'!O16</f>
        <v>33</v>
      </c>
      <c r="I69" s="97" t="str">
        <f t="shared" si="0"/>
        <v>Mestre</v>
      </c>
      <c r="J69" s="101">
        <f>'A-SA-050'!C7</f>
        <v>3</v>
      </c>
      <c r="K69" s="101" t="str">
        <f>'A-SA-050'!M7</f>
        <v>Não</v>
      </c>
      <c r="L69" s="101" t="str">
        <f>'A-SA-050'!O7</f>
        <v>Não</v>
      </c>
      <c r="M69" s="226" t="s">
        <v>188</v>
      </c>
      <c r="N69" s="226"/>
      <c r="O69" s="119" t="s">
        <v>192</v>
      </c>
      <c r="P69" s="85" t="str">
        <f>'A-SA-050'!R17</f>
        <v>Estatutario</v>
      </c>
      <c r="Q69" s="134">
        <f>'A-SA-050'!S17</f>
        <v>40</v>
      </c>
      <c r="R69" s="119" t="str">
        <f>'A-SA-050'!T17</f>
        <v>Adjunto</v>
      </c>
    </row>
    <row r="70" spans="1:18" x14ac:dyDescent="0.25">
      <c r="A70" s="195" t="s">
        <v>308</v>
      </c>
      <c r="B70" s="193">
        <f>'A-SA-051'!E13</f>
        <v>40</v>
      </c>
      <c r="C70" s="94">
        <f>'A-SA-051'!K13</f>
        <v>60</v>
      </c>
      <c r="D70" s="100">
        <f>'A-SA-051'!C16</f>
        <v>17</v>
      </c>
      <c r="E70" s="100">
        <f>'A-SA-051'!F16</f>
        <v>10</v>
      </c>
      <c r="F70" s="100">
        <f>'A-SA-051'!I16</f>
        <v>30</v>
      </c>
      <c r="G70" s="100">
        <f>'A-SA-051'!L16</f>
        <v>31</v>
      </c>
      <c r="H70" s="142">
        <f>'A-SA-051'!O16</f>
        <v>53</v>
      </c>
      <c r="I70" s="97" t="str">
        <f t="shared" si="0"/>
        <v>Especialista</v>
      </c>
      <c r="J70" s="101">
        <f>'A-SA-051'!C7</f>
        <v>2</v>
      </c>
      <c r="K70" s="101" t="str">
        <f>'A-SA-051'!M7</f>
        <v>Não</v>
      </c>
      <c r="L70" s="101" t="str">
        <f>'A-SA-051'!O7</f>
        <v>Não</v>
      </c>
      <c r="M70" s="226" t="s">
        <v>195</v>
      </c>
      <c r="N70" s="226"/>
      <c r="O70" s="119" t="s">
        <v>197</v>
      </c>
      <c r="P70" s="85" t="str">
        <f>'A-SA-051'!R17</f>
        <v>Estatutario</v>
      </c>
      <c r="Q70" s="134">
        <f>'A-SA-051'!S17</f>
        <v>40</v>
      </c>
      <c r="R70" s="119" t="str">
        <f>'A-SA-051'!T17</f>
        <v>Assistente</v>
      </c>
    </row>
    <row r="71" spans="1:18" x14ac:dyDescent="0.25">
      <c r="A71" s="195" t="s">
        <v>309</v>
      </c>
      <c r="B71" s="193">
        <f>'A-SA-052'!E13</f>
        <v>56.71641791044776</v>
      </c>
      <c r="C71" s="94">
        <f>'A-SA-052'!K13</f>
        <v>43.28358208955224</v>
      </c>
      <c r="D71" s="100">
        <f>'A-SA-052'!C16</f>
        <v>19</v>
      </c>
      <c r="E71" s="100">
        <f>'A-SA-052'!F16</f>
        <v>27</v>
      </c>
      <c r="F71" s="100">
        <f>'A-SA-052'!I16</f>
        <v>156</v>
      </c>
      <c r="G71" s="100">
        <f>'A-SA-052'!L16</f>
        <v>6</v>
      </c>
      <c r="H71" s="142">
        <f>'A-SA-052'!O16</f>
        <v>3</v>
      </c>
      <c r="I71" s="97" t="str">
        <f t="shared" si="0"/>
        <v>Mestre</v>
      </c>
      <c r="J71" s="101">
        <f>'A-SA-052'!C7</f>
        <v>3</v>
      </c>
      <c r="K71" s="101" t="str">
        <f>'A-SA-052'!M7</f>
        <v>Não</v>
      </c>
      <c r="L71" s="101" t="str">
        <f>'A-SA-052'!O7</f>
        <v>Não</v>
      </c>
      <c r="M71" s="226" t="s">
        <v>195</v>
      </c>
      <c r="N71" s="226"/>
      <c r="O71" s="119" t="s">
        <v>197</v>
      </c>
      <c r="P71" s="85" t="str">
        <f>'A-SA-052'!R17</f>
        <v>CLT-H</v>
      </c>
      <c r="Q71" s="134">
        <f>'A-SA-052'!S17</f>
        <v>40</v>
      </c>
      <c r="R71" s="119" t="str">
        <f>'A-SA-052'!T17</f>
        <v>Substituto</v>
      </c>
    </row>
    <row r="72" spans="1:18" x14ac:dyDescent="0.25">
      <c r="A72" s="195" t="s">
        <v>310</v>
      </c>
      <c r="B72" s="193">
        <f>'A-SA-053'!E13</f>
        <v>26.881720430107528</v>
      </c>
      <c r="C72" s="94">
        <f>'A-SA-053'!K13</f>
        <v>73.118279569892479</v>
      </c>
      <c r="D72" s="100">
        <f>'A-SA-053'!C16</f>
        <v>19</v>
      </c>
      <c r="E72" s="100">
        <f>'A-SA-053'!F16</f>
        <v>18</v>
      </c>
      <c r="F72" s="100">
        <f>'A-SA-053'!I16</f>
        <v>21</v>
      </c>
      <c r="G72" s="100">
        <f>'A-SA-053'!L16</f>
        <v>3</v>
      </c>
      <c r="H72" s="142">
        <f>'A-SA-053'!O16</f>
        <v>15</v>
      </c>
      <c r="I72" s="97" t="str">
        <f t="shared" si="0"/>
        <v>Mestre</v>
      </c>
      <c r="J72" s="101">
        <f>'A-SA-053'!C7</f>
        <v>3</v>
      </c>
      <c r="K72" s="101" t="str">
        <f>'A-SA-053'!M7</f>
        <v>Não</v>
      </c>
      <c r="L72" s="101" t="str">
        <f>'A-SA-053'!O7</f>
        <v>Não</v>
      </c>
      <c r="M72" s="226" t="s">
        <v>189</v>
      </c>
      <c r="N72" s="226"/>
      <c r="O72" s="119" t="s">
        <v>193</v>
      </c>
      <c r="P72" s="85" t="str">
        <f>'A-SA-053'!R17</f>
        <v>Estatutario</v>
      </c>
      <c r="Q72" s="134" t="str">
        <f>'A-SA-053'!S17</f>
        <v>DE</v>
      </c>
      <c r="R72" s="119" t="str">
        <f>'A-SA-053'!T17</f>
        <v>Assistente</v>
      </c>
    </row>
    <row r="73" spans="1:18" x14ac:dyDescent="0.25">
      <c r="A73" s="195" t="s">
        <v>311</v>
      </c>
      <c r="B73" s="194">
        <f>'A-SA-054'!E13</f>
        <v>51.980198019801982</v>
      </c>
      <c r="C73" s="93">
        <f>'A-SA-054'!K13</f>
        <v>48.019801980198018</v>
      </c>
      <c r="D73" s="101">
        <f>'A-SA-054'!C16</f>
        <v>32</v>
      </c>
      <c r="E73" s="101">
        <f>'A-SA-054'!F16</f>
        <v>85</v>
      </c>
      <c r="F73" s="101">
        <f>'A-SA-054'!I16</f>
        <v>0</v>
      </c>
      <c r="G73" s="101">
        <f>'A-SA-054'!L16</f>
        <v>23</v>
      </c>
      <c r="H73" s="141">
        <f>'A-SA-054'!O16</f>
        <v>14</v>
      </c>
      <c r="I73" s="196" t="str">
        <f t="shared" si="0"/>
        <v>Pós-Doutor</v>
      </c>
      <c r="J73" s="101">
        <f>'A-SA-054'!C7</f>
        <v>5</v>
      </c>
      <c r="K73" s="101" t="str">
        <f>'A-SA-054'!M7</f>
        <v>Não</v>
      </c>
      <c r="L73" s="101" t="str">
        <f>'A-SA-054'!O7</f>
        <v>Não</v>
      </c>
      <c r="M73" s="226" t="s">
        <v>195</v>
      </c>
      <c r="N73" s="226"/>
      <c r="O73" s="119" t="s">
        <v>197</v>
      </c>
      <c r="P73" s="85" t="str">
        <f>'A-SA-054'!R17</f>
        <v>Estatutario</v>
      </c>
      <c r="Q73" s="185">
        <f>'A-SA-054'!S17</f>
        <v>40</v>
      </c>
      <c r="R73" s="119" t="str">
        <f>'A-SA-054'!T17</f>
        <v>Adjunto</v>
      </c>
    </row>
    <row r="74" spans="1:18" ht="15.75" thickBot="1" x14ac:dyDescent="0.3">
      <c r="A74" s="197" t="s">
        <v>312</v>
      </c>
      <c r="B74" s="198">
        <f>'A-SA-055'!E13</f>
        <v>46.601941747572816</v>
      </c>
      <c r="C74" s="199">
        <f>'A-SA-055'!K13</f>
        <v>53.398058252427184</v>
      </c>
      <c r="D74" s="200">
        <f>'A-SA-055'!C16</f>
        <v>18</v>
      </c>
      <c r="E74" s="200">
        <f>'A-SA-055'!F16</f>
        <v>18</v>
      </c>
      <c r="F74" s="200">
        <f>'A-SA-055'!I16</f>
        <v>0</v>
      </c>
      <c r="G74" s="200">
        <f>'A-SA-055'!L16</f>
        <v>46</v>
      </c>
      <c r="H74" s="201">
        <f>'A-SA-055'!O16</f>
        <v>32</v>
      </c>
      <c r="I74" s="202" t="str">
        <f t="shared" si="0"/>
        <v>Mestre</v>
      </c>
      <c r="J74" s="143">
        <f>'A-SA-055'!C7</f>
        <v>3</v>
      </c>
      <c r="K74" s="143" t="str">
        <f>'A-SA-055'!M7</f>
        <v>Não</v>
      </c>
      <c r="L74" s="143" t="str">
        <f>'A-SA-055'!O7</f>
        <v>Não</v>
      </c>
      <c r="M74" s="227" t="s">
        <v>195</v>
      </c>
      <c r="N74" s="227"/>
      <c r="O74" s="145" t="s">
        <v>197</v>
      </c>
      <c r="P74" s="87" t="str">
        <f>'A-SA-055'!R17</f>
        <v>Estatutario</v>
      </c>
      <c r="Q74" s="186">
        <f>'A-SA-055'!S17</f>
        <v>20</v>
      </c>
      <c r="R74" s="145" t="str">
        <f>'A-SA-055'!T17</f>
        <v>Adjunto</v>
      </c>
    </row>
    <row r="75" spans="1:18" x14ac:dyDescent="0.25">
      <c r="A75" s="106"/>
      <c r="B75" s="190"/>
      <c r="C75" s="190"/>
      <c r="D75" s="191"/>
      <c r="E75" s="191"/>
      <c r="F75" s="191"/>
      <c r="G75" s="191"/>
      <c r="H75" s="191"/>
      <c r="I75" s="151"/>
      <c r="J75" s="191"/>
      <c r="K75" s="191">
        <f>4*100/C7</f>
        <v>7.2727272727272725</v>
      </c>
      <c r="L75" s="191">
        <f>3*100/C7</f>
        <v>5.4545454545454541</v>
      </c>
      <c r="M75" s="225"/>
      <c r="N75" s="225"/>
      <c r="O75" s="151"/>
      <c r="P75" s="151"/>
      <c r="Q75" s="151"/>
      <c r="R75" s="151"/>
    </row>
    <row r="76" spans="1:18" x14ac:dyDescent="0.25">
      <c r="A76" s="106"/>
      <c r="B76" s="190"/>
      <c r="C76" s="190"/>
      <c r="D76" s="191"/>
      <c r="E76" s="191"/>
      <c r="F76" s="191"/>
      <c r="G76" s="191"/>
      <c r="H76" s="191"/>
      <c r="I76" s="151"/>
      <c r="J76" s="191"/>
      <c r="K76" s="191"/>
      <c r="L76" s="191"/>
      <c r="M76" s="225"/>
      <c r="N76" s="225"/>
      <c r="O76" s="151"/>
      <c r="P76" s="151"/>
      <c r="Q76" s="151"/>
      <c r="R76" s="151"/>
    </row>
    <row r="77" spans="1:18" x14ac:dyDescent="0.25">
      <c r="A77" s="106"/>
      <c r="B77" s="190"/>
      <c r="C77" s="190"/>
      <c r="D77" s="191"/>
      <c r="E77" s="191"/>
      <c r="F77" s="191"/>
      <c r="G77" s="191"/>
      <c r="H77" s="191"/>
      <c r="I77" s="151"/>
      <c r="J77" s="191"/>
      <c r="K77" s="191"/>
      <c r="L77" s="191"/>
      <c r="M77" s="225"/>
      <c r="N77" s="225"/>
      <c r="O77" s="151"/>
      <c r="P77" s="151"/>
      <c r="Q77" s="151"/>
      <c r="R77" s="151"/>
    </row>
    <row r="78" spans="1:18" x14ac:dyDescent="0.25">
      <c r="A78" s="106"/>
      <c r="B78" s="190"/>
      <c r="C78" s="190"/>
      <c r="D78" s="191"/>
      <c r="E78" s="191"/>
      <c r="F78" s="191"/>
      <c r="G78" s="191"/>
      <c r="H78" s="191"/>
      <c r="I78" s="151"/>
      <c r="J78" s="191"/>
      <c r="K78" s="191"/>
      <c r="L78" s="191"/>
      <c r="M78" s="225"/>
      <c r="N78" s="225"/>
      <c r="O78" s="151"/>
      <c r="P78" s="151"/>
      <c r="Q78" s="151"/>
      <c r="R78" s="151"/>
    </row>
    <row r="79" spans="1:18" x14ac:dyDescent="0.25">
      <c r="A79" s="106"/>
      <c r="B79" s="190"/>
      <c r="C79" s="190"/>
      <c r="D79" s="191"/>
      <c r="E79" s="191"/>
      <c r="F79" s="191"/>
      <c r="G79" s="191"/>
      <c r="H79" s="191"/>
      <c r="I79" s="151"/>
      <c r="J79" s="191"/>
      <c r="K79" s="191"/>
      <c r="L79" s="191"/>
      <c r="M79" s="225"/>
      <c r="N79" s="225"/>
      <c r="O79" s="151"/>
      <c r="P79" s="151"/>
      <c r="Q79" s="151"/>
      <c r="R79" s="151"/>
    </row>
    <row r="80" spans="1:18" x14ac:dyDescent="0.25">
      <c r="A80" s="106"/>
      <c r="B80" s="190"/>
      <c r="C80" s="190"/>
      <c r="D80" s="191"/>
      <c r="E80" s="191"/>
      <c r="F80" s="191"/>
      <c r="G80" s="191"/>
      <c r="H80" s="191"/>
      <c r="I80" s="151"/>
      <c r="J80" s="191"/>
      <c r="K80" s="191"/>
      <c r="L80" s="191"/>
      <c r="M80" s="225"/>
      <c r="N80" s="225"/>
      <c r="O80" s="151"/>
      <c r="P80" s="151"/>
      <c r="Q80" s="151"/>
      <c r="R80" s="151"/>
    </row>
    <row r="81" spans="1:18" x14ac:dyDescent="0.25">
      <c r="A81" s="106"/>
      <c r="B81" s="190"/>
      <c r="C81" s="190"/>
      <c r="D81" s="191"/>
      <c r="E81" s="191"/>
      <c r="F81" s="191"/>
      <c r="G81" s="191"/>
      <c r="H81" s="191"/>
      <c r="I81" s="151"/>
      <c r="J81" s="191"/>
      <c r="K81" s="191"/>
      <c r="L81" s="191"/>
      <c r="M81" s="225"/>
      <c r="N81" s="225"/>
      <c r="O81" s="151"/>
      <c r="P81" s="151"/>
      <c r="Q81" s="151"/>
      <c r="R81" s="151"/>
    </row>
    <row r="82" spans="1:18" x14ac:dyDescent="0.25">
      <c r="A82" s="106"/>
      <c r="B82" s="190"/>
      <c r="C82" s="190"/>
      <c r="D82" s="191"/>
      <c r="E82" s="191"/>
      <c r="F82" s="191"/>
      <c r="G82" s="191"/>
      <c r="H82" s="191"/>
      <c r="I82" s="151"/>
      <c r="J82" s="191"/>
      <c r="K82" s="191"/>
      <c r="L82" s="191"/>
      <c r="M82" s="225"/>
      <c r="N82" s="225"/>
      <c r="O82" s="151"/>
      <c r="P82" s="151"/>
      <c r="Q82" s="151"/>
      <c r="R82" s="151"/>
    </row>
    <row r="83" spans="1:18" x14ac:dyDescent="0.25">
      <c r="A83" s="106"/>
      <c r="B83" s="190"/>
      <c r="C83" s="190"/>
      <c r="D83" s="191"/>
      <c r="E83" s="191"/>
      <c r="F83" s="191"/>
      <c r="G83" s="191"/>
      <c r="H83" s="191"/>
      <c r="I83" s="151"/>
      <c r="J83" s="191"/>
      <c r="K83" s="191"/>
      <c r="L83" s="191"/>
      <c r="M83" s="225"/>
      <c r="N83" s="225"/>
      <c r="O83" s="151"/>
      <c r="P83" s="151"/>
      <c r="Q83" s="151"/>
      <c r="R83" s="151"/>
    </row>
    <row r="84" spans="1:18" x14ac:dyDescent="0.25">
      <c r="A84" s="106"/>
      <c r="B84" s="190"/>
      <c r="C84" s="190"/>
      <c r="D84" s="191"/>
      <c r="E84" s="191"/>
      <c r="F84" s="191"/>
      <c r="G84" s="191"/>
      <c r="H84" s="191"/>
      <c r="I84" s="151"/>
      <c r="J84" s="191"/>
      <c r="K84" s="191"/>
      <c r="L84" s="191"/>
      <c r="M84" s="225"/>
      <c r="N84" s="225"/>
      <c r="O84" s="151"/>
      <c r="P84" s="151"/>
      <c r="Q84" s="151"/>
      <c r="R84" s="151"/>
    </row>
    <row r="85" spans="1:18" x14ac:dyDescent="0.25">
      <c r="A85" s="106"/>
      <c r="B85" s="190"/>
      <c r="C85" s="190"/>
      <c r="D85" s="191"/>
      <c r="E85" s="191"/>
      <c r="F85" s="191"/>
      <c r="G85" s="191"/>
      <c r="H85" s="191"/>
      <c r="I85" s="151"/>
      <c r="J85" s="191"/>
      <c r="K85" s="191"/>
      <c r="L85" s="191"/>
      <c r="M85" s="225"/>
      <c r="N85" s="225"/>
      <c r="O85" s="151"/>
      <c r="P85" s="151"/>
      <c r="Q85" s="151"/>
      <c r="R85" s="151"/>
    </row>
    <row r="86" spans="1:18" x14ac:dyDescent="0.25">
      <c r="A86" s="106"/>
      <c r="B86" s="190"/>
      <c r="C86" s="190"/>
      <c r="D86" s="191"/>
      <c r="E86" s="191"/>
      <c r="F86" s="191"/>
      <c r="G86" s="191"/>
      <c r="H86" s="191"/>
      <c r="I86" s="151"/>
      <c r="J86" s="191"/>
      <c r="K86" s="191"/>
      <c r="L86" s="191"/>
      <c r="M86" s="225"/>
      <c r="N86" s="225"/>
      <c r="O86" s="151"/>
      <c r="P86" s="151"/>
      <c r="Q86" s="151"/>
      <c r="R86" s="151"/>
    </row>
    <row r="87" spans="1:18" x14ac:dyDescent="0.25">
      <c r="A87" s="106"/>
      <c r="B87" s="190"/>
      <c r="C87" s="190"/>
      <c r="D87" s="191"/>
      <c r="E87" s="191"/>
      <c r="F87" s="191"/>
      <c r="G87" s="191"/>
      <c r="H87" s="191"/>
      <c r="I87" s="151"/>
      <c r="J87" s="191"/>
      <c r="K87" s="191"/>
      <c r="L87" s="191"/>
      <c r="M87" s="225"/>
      <c r="N87" s="225"/>
      <c r="O87" s="151"/>
      <c r="P87" s="151"/>
      <c r="Q87" s="151"/>
      <c r="R87" s="151"/>
    </row>
    <row r="88" spans="1:18" x14ac:dyDescent="0.25">
      <c r="A88" s="106"/>
      <c r="B88" s="190"/>
      <c r="C88" s="190"/>
      <c r="D88" s="191"/>
      <c r="E88" s="191"/>
      <c r="F88" s="191"/>
      <c r="G88" s="191"/>
      <c r="H88" s="191"/>
      <c r="I88" s="151"/>
      <c r="J88" s="191"/>
      <c r="K88" s="191"/>
      <c r="L88" s="191"/>
      <c r="M88" s="225"/>
      <c r="N88" s="225"/>
      <c r="O88" s="151"/>
      <c r="P88" s="151"/>
      <c r="Q88" s="151"/>
      <c r="R88" s="151"/>
    </row>
  </sheetData>
  <sheetProtection password="E2B6" sheet="1" objects="1" scenarios="1"/>
  <mergeCells count="92">
    <mergeCell ref="M87:N87"/>
    <mergeCell ref="M88:N88"/>
    <mergeCell ref="M82:N82"/>
    <mergeCell ref="M83:N83"/>
    <mergeCell ref="M84:N84"/>
    <mergeCell ref="M85:N85"/>
    <mergeCell ref="M86:N86"/>
    <mergeCell ref="D7:K7"/>
    <mergeCell ref="M10:O12"/>
    <mergeCell ref="M6:N6"/>
    <mergeCell ref="O6:P6"/>
    <mergeCell ref="G10:J12"/>
    <mergeCell ref="A10:D12"/>
    <mergeCell ref="A15:B17"/>
    <mergeCell ref="D15:E17"/>
    <mergeCell ref="G15:H17"/>
    <mergeCell ref="J15:K17"/>
    <mergeCell ref="M15:N17"/>
    <mergeCell ref="M5:P5"/>
    <mergeCell ref="M7:N7"/>
    <mergeCell ref="O7:P7"/>
    <mergeCell ref="M20:N20"/>
    <mergeCell ref="M21:N21"/>
    <mergeCell ref="M19:N19"/>
    <mergeCell ref="M22:N22"/>
    <mergeCell ref="M23:N23"/>
    <mergeCell ref="M24:N24"/>
    <mergeCell ref="M25:N25"/>
    <mergeCell ref="M26:N26"/>
    <mergeCell ref="M27:N27"/>
    <mergeCell ref="M28:N28"/>
    <mergeCell ref="M29:N29"/>
    <mergeCell ref="M30:N30"/>
    <mergeCell ref="M31:N31"/>
    <mergeCell ref="M32:N32"/>
    <mergeCell ref="M33:N33"/>
    <mergeCell ref="M34:N34"/>
    <mergeCell ref="M35:N35"/>
    <mergeCell ref="M36:N36"/>
    <mergeCell ref="M37:N37"/>
    <mergeCell ref="M38:N38"/>
    <mergeCell ref="M39:N39"/>
    <mergeCell ref="M40:N40"/>
    <mergeCell ref="M41:N41"/>
    <mergeCell ref="M42:N42"/>
    <mergeCell ref="M43:N43"/>
    <mergeCell ref="M44:N44"/>
    <mergeCell ref="M45:N45"/>
    <mergeCell ref="M46:N46"/>
    <mergeCell ref="M53:N53"/>
    <mergeCell ref="M54:N54"/>
    <mergeCell ref="M55:N55"/>
    <mergeCell ref="M56:N56"/>
    <mergeCell ref="M47:N47"/>
    <mergeCell ref="M48:N48"/>
    <mergeCell ref="M49:N49"/>
    <mergeCell ref="M50:N50"/>
    <mergeCell ref="M51:N51"/>
    <mergeCell ref="M81:N81"/>
    <mergeCell ref="M72:N72"/>
    <mergeCell ref="M73:N73"/>
    <mergeCell ref="M74:N74"/>
    <mergeCell ref="M75:N75"/>
    <mergeCell ref="M76:N76"/>
    <mergeCell ref="M78:N78"/>
    <mergeCell ref="M79:N79"/>
    <mergeCell ref="M68:N68"/>
    <mergeCell ref="M69:N69"/>
    <mergeCell ref="M70:N70"/>
    <mergeCell ref="M71:N71"/>
    <mergeCell ref="M80:N80"/>
    <mergeCell ref="Y32:Y33"/>
    <mergeCell ref="Z29:Z30"/>
    <mergeCell ref="Z32:Z33"/>
    <mergeCell ref="M77:N77"/>
    <mergeCell ref="M62:N62"/>
    <mergeCell ref="M63:N63"/>
    <mergeCell ref="M64:N64"/>
    <mergeCell ref="M65:N65"/>
    <mergeCell ref="M66:N66"/>
    <mergeCell ref="M57:N57"/>
    <mergeCell ref="M58:N58"/>
    <mergeCell ref="M59:N59"/>
    <mergeCell ref="M60:N60"/>
    <mergeCell ref="M61:N61"/>
    <mergeCell ref="M52:N52"/>
    <mergeCell ref="M67:N67"/>
    <mergeCell ref="R9:V9"/>
    <mergeCell ref="R10:U10"/>
    <mergeCell ref="T14:V14"/>
    <mergeCell ref="U28:V28"/>
    <mergeCell ref="Y29:Y30"/>
  </mergeCells>
  <pageMargins left="0.51181102362204722" right="0.51181102362204722" top="0.78740157480314965" bottom="0.78740157480314965" header="0.31496062992125984" footer="0.31496062992125984"/>
  <pageSetup paperSize="9" scale="50" fitToHeight="2" orientation="landscape" horizontalDpi="200" verticalDpi="2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140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8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27</v>
      </c>
      <c r="F11" s="5"/>
      <c r="G11" s="53" t="s">
        <v>11</v>
      </c>
      <c r="H11" s="8"/>
      <c r="I11" s="9"/>
      <c r="J11" s="9"/>
      <c r="K11" s="61">
        <f>U32+U44+I66+I95+I111</f>
        <v>38</v>
      </c>
      <c r="M11" s="310"/>
      <c r="N11" s="311"/>
      <c r="O11" s="311"/>
      <c r="P11" s="58">
        <f>E11+K11</f>
        <v>65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41.53846153846154</v>
      </c>
      <c r="F13" s="5"/>
      <c r="G13" s="5"/>
      <c r="H13" s="5"/>
      <c r="I13" s="5"/>
      <c r="J13" s="11" t="s">
        <v>12</v>
      </c>
      <c r="K13" s="49">
        <f>K11*100/P11</f>
        <v>58.46153846153846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17</v>
      </c>
      <c r="D16" s="297"/>
      <c r="E16" s="298"/>
      <c r="F16" s="16">
        <f>G32</f>
        <v>18</v>
      </c>
      <c r="G16" s="238"/>
      <c r="H16" s="239"/>
      <c r="I16" s="15">
        <f>S32</f>
        <v>51</v>
      </c>
      <c r="J16" s="303"/>
      <c r="K16" s="304"/>
      <c r="L16" s="16">
        <f>U42</f>
        <v>3</v>
      </c>
      <c r="M16" s="256"/>
      <c r="N16" s="257"/>
      <c r="O16" s="17">
        <f>U44</f>
        <v>4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20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5</v>
      </c>
      <c r="R24" s="3">
        <v>3</v>
      </c>
      <c r="S24" s="32">
        <f t="shared" si="1"/>
        <v>15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17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51</v>
      </c>
      <c r="T32" s="36" t="s">
        <v>41</v>
      </c>
      <c r="U32" s="3">
        <f>SUM(S24:S26)+SUM(S27:S28)</f>
        <v>17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3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3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7</v>
      </c>
      <c r="R44" s="10"/>
      <c r="S44" s="10"/>
      <c r="T44" s="36" t="s">
        <v>41</v>
      </c>
      <c r="U44" s="3">
        <f>Q38+Q40+Q42</f>
        <v>4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>
        <v>5</v>
      </c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67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7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5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240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318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4</v>
      </c>
      <c r="F95" s="10"/>
      <c r="G95" s="10"/>
      <c r="H95" s="36" t="s">
        <v>41</v>
      </c>
      <c r="I95" s="3">
        <f>SUM(E70:E95)</f>
        <v>10</v>
      </c>
      <c r="J95" s="10"/>
      <c r="K95" s="291"/>
      <c r="M95" s="27" t="s">
        <v>124</v>
      </c>
      <c r="N95" s="10"/>
      <c r="O95" s="10"/>
      <c r="P95" s="10"/>
      <c r="Q95" s="3">
        <v>9</v>
      </c>
      <c r="R95" s="10"/>
      <c r="S95" s="10"/>
      <c r="T95" s="36" t="s">
        <v>38</v>
      </c>
      <c r="U95" s="3">
        <f>SUM(Q70:Q95)</f>
        <v>18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40" workbookViewId="0">
      <selection activeCell="Q56" sqref="Q5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E5" s="1" t="s">
        <v>5</v>
      </c>
      <c r="G5" s="3" t="s">
        <v>315</v>
      </c>
      <c r="I5" s="1" t="s">
        <v>6</v>
      </c>
      <c r="K5" s="3">
        <v>9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" customHeight="1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182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4</v>
      </c>
      <c r="F11" s="5"/>
      <c r="G11" s="53" t="s">
        <v>11</v>
      </c>
      <c r="H11" s="8"/>
      <c r="I11" s="9"/>
      <c r="J11" s="9"/>
      <c r="K11" s="61">
        <f>U32+U44+I66+I95+I111</f>
        <v>2</v>
      </c>
      <c r="M11" s="310"/>
      <c r="N11" s="311"/>
      <c r="O11" s="311"/>
      <c r="P11" s="58">
        <f>E11+K11</f>
        <v>6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66.666666666666671</v>
      </c>
      <c r="F13" s="5"/>
      <c r="G13" s="5"/>
      <c r="H13" s="5"/>
      <c r="I13" s="5"/>
      <c r="J13" s="11" t="s">
        <v>12</v>
      </c>
      <c r="K13" s="49">
        <f>K11*100/P11</f>
        <v>33.333333333333336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184" t="s">
        <v>192</v>
      </c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21</v>
      </c>
      <c r="D16" s="297"/>
      <c r="E16" s="298"/>
      <c r="F16" s="16">
        <f>G32</f>
        <v>10</v>
      </c>
      <c r="G16" s="238"/>
      <c r="H16" s="239"/>
      <c r="I16" s="15">
        <f>S32</f>
        <v>0</v>
      </c>
      <c r="J16" s="303"/>
      <c r="K16" s="304"/>
      <c r="L16" s="16">
        <f>U42</f>
        <v>2</v>
      </c>
      <c r="M16" s="256"/>
      <c r="N16" s="257"/>
      <c r="O16" s="17">
        <f>U44</f>
        <v>1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20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2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</v>
      </c>
      <c r="R44" s="10"/>
      <c r="S44" s="10"/>
      <c r="T44" s="36" t="s">
        <v>41</v>
      </c>
      <c r="U44" s="3">
        <f>Q38+Q40+Q42</f>
        <v>1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2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/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108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42578125" style="2" customWidth="1"/>
    <col min="19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10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" customHeight="1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182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217</v>
      </c>
      <c r="F11" s="5"/>
      <c r="G11" s="53" t="s">
        <v>11</v>
      </c>
      <c r="H11" s="8"/>
      <c r="I11" s="9"/>
      <c r="J11" s="9"/>
      <c r="K11" s="61">
        <f>U32+U44+I66+I95+I111</f>
        <v>202</v>
      </c>
      <c r="M11" s="310"/>
      <c r="N11" s="311"/>
      <c r="O11" s="311"/>
      <c r="P11" s="58">
        <f>E11+K11</f>
        <v>419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51.78997613365155</v>
      </c>
      <c r="F13" s="5"/>
      <c r="G13" s="5"/>
      <c r="H13" s="5"/>
      <c r="I13" s="5"/>
      <c r="J13" s="11" t="s">
        <v>12</v>
      </c>
      <c r="K13" s="49">
        <f>K11*100/P11</f>
        <v>48.21002386634845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27</v>
      </c>
      <c r="D16" s="297"/>
      <c r="E16" s="298"/>
      <c r="F16" s="16">
        <f>G32</f>
        <v>52</v>
      </c>
      <c r="G16" s="238"/>
      <c r="H16" s="239"/>
      <c r="I16" s="15">
        <f>S32</f>
        <v>12</v>
      </c>
      <c r="J16" s="303"/>
      <c r="K16" s="304"/>
      <c r="L16" s="16">
        <f>U42</f>
        <v>29</v>
      </c>
      <c r="M16" s="256"/>
      <c r="N16" s="257"/>
      <c r="O16" s="17">
        <f>U44</f>
        <v>43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13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52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12</v>
      </c>
      <c r="T32" s="36" t="s">
        <v>41</v>
      </c>
      <c r="U32" s="3">
        <f>SUM(S24:S26)+SUM(S27:S28)</f>
        <v>3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27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36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2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7</v>
      </c>
      <c r="R42" s="10"/>
      <c r="S42" s="10"/>
      <c r="T42" s="36" t="s">
        <v>38</v>
      </c>
      <c r="U42" s="3">
        <f>Q37+Q39+Q41</f>
        <v>29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72</v>
      </c>
      <c r="R44" s="10"/>
      <c r="S44" s="10"/>
      <c r="T44" s="36" t="s">
        <v>41</v>
      </c>
      <c r="U44" s="3">
        <f>Q38+Q40+Q42</f>
        <v>43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36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>
        <v>2</v>
      </c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27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>
        <v>7</v>
      </c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7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50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29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>
        <v>5</v>
      </c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>
        <v>3</v>
      </c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>
        <v>3</v>
      </c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9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f>25+13+15+19</f>
        <v>72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291"/>
      <c r="M79" s="27" t="s">
        <v>330</v>
      </c>
      <c r="N79" s="10"/>
      <c r="O79" s="10"/>
      <c r="P79" s="10"/>
      <c r="Q79" s="3">
        <v>35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240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5</v>
      </c>
      <c r="F81" s="10"/>
      <c r="G81" s="10"/>
      <c r="H81" s="10"/>
      <c r="I81" s="10"/>
      <c r="J81" s="10"/>
      <c r="K81" s="291"/>
      <c r="M81" s="27" t="s">
        <v>323</v>
      </c>
      <c r="N81" s="10"/>
      <c r="O81" s="10"/>
      <c r="P81" s="10"/>
      <c r="Q81" s="3">
        <v>7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26</v>
      </c>
      <c r="F82" s="10"/>
      <c r="G82" s="10"/>
      <c r="H82" s="10"/>
      <c r="I82" s="10"/>
      <c r="J82" s="10"/>
      <c r="K82" s="291"/>
      <c r="M82" s="27" t="s">
        <v>331</v>
      </c>
      <c r="N82" s="10"/>
      <c r="O82" s="10"/>
      <c r="P82" s="10"/>
      <c r="Q82" s="3">
        <v>5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14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2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7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18</v>
      </c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4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4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8</v>
      </c>
      <c r="F95" s="10"/>
      <c r="G95" s="10"/>
      <c r="H95" s="36" t="s">
        <v>41</v>
      </c>
      <c r="I95" s="3">
        <f>SUM(E70:E95)</f>
        <v>103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147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>
        <v>2</v>
      </c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>
        <v>1</v>
      </c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>
        <v>5</v>
      </c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>
        <v>2</v>
      </c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>
        <v>2</v>
      </c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>
        <v>3</v>
      </c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3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12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3" sqref="Q9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11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70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120</v>
      </c>
      <c r="F11" s="5"/>
      <c r="G11" s="53" t="s">
        <v>11</v>
      </c>
      <c r="H11" s="8"/>
      <c r="I11" s="9"/>
      <c r="J11" s="9"/>
      <c r="K11" s="61">
        <f>U32+U44+I66+I95+I111</f>
        <v>194</v>
      </c>
      <c r="M11" s="310"/>
      <c r="N11" s="311"/>
      <c r="O11" s="311"/>
      <c r="P11" s="58">
        <f>E11+K11</f>
        <v>314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38.216560509554142</v>
      </c>
      <c r="F13" s="5"/>
      <c r="G13" s="5"/>
      <c r="H13" s="5"/>
      <c r="I13" s="5"/>
      <c r="J13" s="11" t="s">
        <v>12</v>
      </c>
      <c r="K13" s="49">
        <f>K11*100/P11</f>
        <v>61.783439490445858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22</v>
      </c>
      <c r="D16" s="297"/>
      <c r="E16" s="298"/>
      <c r="F16" s="16">
        <f>G32</f>
        <v>56</v>
      </c>
      <c r="G16" s="238"/>
      <c r="H16" s="239"/>
      <c r="I16" s="15">
        <f>S32</f>
        <v>28</v>
      </c>
      <c r="J16" s="303"/>
      <c r="K16" s="304"/>
      <c r="L16" s="16">
        <f>U42</f>
        <v>15</v>
      </c>
      <c r="M16" s="256"/>
      <c r="N16" s="257"/>
      <c r="O16" s="17">
        <f>U44</f>
        <v>19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7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28</v>
      </c>
      <c r="T32" s="36" t="s">
        <v>41</v>
      </c>
      <c r="U32" s="3">
        <f>SUM(S24:S26)+SUM(S27:S28)</f>
        <v>7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15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9</v>
      </c>
      <c r="R42" s="10"/>
      <c r="S42" s="10"/>
      <c r="T42" s="36" t="s">
        <v>38</v>
      </c>
      <c r="U42" s="3">
        <f>Q37+Q39+Q41</f>
        <v>15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34</v>
      </c>
      <c r="R44" s="10"/>
      <c r="S44" s="10"/>
      <c r="T44" s="36" t="s">
        <v>41</v>
      </c>
      <c r="U44" s="3">
        <f>Q38+Q40+Q42</f>
        <v>19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15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>
        <v>9</v>
      </c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31</v>
      </c>
      <c r="F63" s="10"/>
      <c r="G63" s="10"/>
      <c r="H63" s="10"/>
      <c r="I63" s="10"/>
      <c r="J63" s="10"/>
      <c r="K63" s="291"/>
      <c r="M63" s="67" t="s">
        <v>332</v>
      </c>
      <c r="P63" s="10"/>
      <c r="Q63" s="3">
        <v>10</v>
      </c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52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25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>
        <v>3</v>
      </c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12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4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2</v>
      </c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13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291"/>
      <c r="M79" s="27" t="s">
        <v>240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318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325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26</v>
      </c>
      <c r="F82" s="10"/>
      <c r="G82" s="10"/>
      <c r="H82" s="10"/>
      <c r="I82" s="10"/>
      <c r="J82" s="10"/>
      <c r="K82" s="291"/>
      <c r="M82" s="27" t="s">
        <v>323</v>
      </c>
      <c r="N82" s="10"/>
      <c r="O82" s="10"/>
      <c r="P82" s="10"/>
      <c r="Q82" s="3">
        <v>6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29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9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13</v>
      </c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17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7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5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2</v>
      </c>
      <c r="F95" s="10"/>
      <c r="G95" s="10"/>
      <c r="H95" s="36" t="s">
        <v>41</v>
      </c>
      <c r="I95" s="3">
        <f>SUM(E70:E95)</f>
        <v>116</v>
      </c>
      <c r="J95" s="10"/>
      <c r="K95" s="291"/>
      <c r="M95" s="27" t="s">
        <v>124</v>
      </c>
      <c r="N95" s="10"/>
      <c r="O95" s="10"/>
      <c r="P95" s="10"/>
      <c r="Q95" s="3">
        <v>31</v>
      </c>
      <c r="R95" s="10"/>
      <c r="S95" s="10"/>
      <c r="T95" s="36" t="s">
        <v>38</v>
      </c>
      <c r="U95" s="3">
        <f>SUM(Q70:Q95)</f>
        <v>80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7" sqref="V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12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111</v>
      </c>
      <c r="F11" s="5"/>
      <c r="G11" s="53" t="s">
        <v>11</v>
      </c>
      <c r="H11" s="8"/>
      <c r="I11" s="9"/>
      <c r="J11" s="9"/>
      <c r="K11" s="61">
        <f>U32+U44+I66+I95+I111</f>
        <v>172</v>
      </c>
      <c r="M11" s="310"/>
      <c r="N11" s="311"/>
      <c r="O11" s="311"/>
      <c r="P11" s="58">
        <f>E11+K11</f>
        <v>283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39.222614840989401</v>
      </c>
      <c r="F13" s="5"/>
      <c r="G13" s="5"/>
      <c r="H13" s="5"/>
      <c r="I13" s="5"/>
      <c r="J13" s="11" t="s">
        <v>12</v>
      </c>
      <c r="K13" s="49">
        <f>K11*100/P11</f>
        <v>60.777385159010599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22</v>
      </c>
      <c r="D16" s="297"/>
      <c r="E16" s="298"/>
      <c r="F16" s="16">
        <f>G32</f>
        <v>27</v>
      </c>
      <c r="G16" s="238"/>
      <c r="H16" s="239"/>
      <c r="I16" s="15">
        <f>S32</f>
        <v>27</v>
      </c>
      <c r="J16" s="303"/>
      <c r="K16" s="304"/>
      <c r="L16" s="16">
        <f>U42</f>
        <v>20</v>
      </c>
      <c r="M16" s="256"/>
      <c r="N16" s="257"/>
      <c r="O16" s="17">
        <f>U44</f>
        <v>29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40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9</v>
      </c>
      <c r="T30" s="36" t="s">
        <v>38</v>
      </c>
      <c r="U30" s="3">
        <f>SUM(S21:S23)+(S27+S28)</f>
        <v>4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27</v>
      </c>
      <c r="T32" s="36" t="s">
        <v>41</v>
      </c>
      <c r="U32" s="3">
        <f>SUM(S24:S26)+SUM(S27:S28)</f>
        <v>5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20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12</v>
      </c>
      <c r="R42" s="10"/>
      <c r="S42" s="10"/>
      <c r="T42" s="36" t="s">
        <v>38</v>
      </c>
      <c r="U42" s="3">
        <f>Q37+Q39+Q41</f>
        <v>20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49</v>
      </c>
      <c r="R44" s="10"/>
      <c r="S44" s="10"/>
      <c r="T44" s="36" t="s">
        <v>41</v>
      </c>
      <c r="U44" s="3">
        <f>Q38+Q40+Q42</f>
        <v>29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17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20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>
        <v>12</v>
      </c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>
        <v>4</v>
      </c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29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24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>
        <v>6</v>
      </c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20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14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91"/>
      <c r="M79" s="27" t="s">
        <v>155</v>
      </c>
      <c r="N79" s="10"/>
      <c r="O79" s="10"/>
      <c r="P79" s="10"/>
      <c r="Q79" s="3">
        <v>7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323</v>
      </c>
      <c r="N80" s="10"/>
      <c r="O80" s="10"/>
      <c r="P80" s="10"/>
      <c r="Q80" s="3">
        <v>9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318</v>
      </c>
      <c r="N81" s="10"/>
      <c r="O81" s="10"/>
      <c r="P81" s="10"/>
      <c r="Q81" s="3">
        <v>4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15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6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f>54+11</f>
        <v>65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2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7</v>
      </c>
      <c r="F95" s="10"/>
      <c r="G95" s="10"/>
      <c r="H95" s="36" t="s">
        <v>41</v>
      </c>
      <c r="I95" s="3">
        <f>SUM(E70:E95)</f>
        <v>108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63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1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7" sqref="Y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3.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13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customHeight="1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3.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107</v>
      </c>
      <c r="F11" s="5"/>
      <c r="G11" s="53" t="s">
        <v>11</v>
      </c>
      <c r="H11" s="8"/>
      <c r="I11" s="9"/>
      <c r="J11" s="9"/>
      <c r="K11" s="61">
        <f>U32+U44+I66+I95+I111</f>
        <v>242</v>
      </c>
      <c r="M11" s="310"/>
      <c r="N11" s="311"/>
      <c r="O11" s="311"/>
      <c r="P11" s="58">
        <f>E11+K11</f>
        <v>349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30.659025787965614</v>
      </c>
      <c r="F13" s="5"/>
      <c r="G13" s="5"/>
      <c r="H13" s="5"/>
      <c r="I13" s="5"/>
      <c r="J13" s="11" t="s">
        <v>12</v>
      </c>
      <c r="K13" s="49">
        <f>K11*100/P11</f>
        <v>69.340974212034382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23</v>
      </c>
      <c r="D16" s="297"/>
      <c r="E16" s="298"/>
      <c r="F16" s="16">
        <f>G32</f>
        <v>60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20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20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15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60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18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2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20</v>
      </c>
      <c r="R44" s="10"/>
      <c r="S44" s="10"/>
      <c r="T44" s="36" t="s">
        <v>41</v>
      </c>
      <c r="U44" s="3">
        <f>Q38+Q40+Q42</f>
        <v>20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18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>
        <v>2</v>
      </c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50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70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28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12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7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4</v>
      </c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91"/>
      <c r="M79" s="27" t="s">
        <v>333</v>
      </c>
      <c r="N79" s="10"/>
      <c r="O79" s="10"/>
      <c r="P79" s="10"/>
      <c r="Q79" s="3">
        <v>49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318</v>
      </c>
      <c r="N80" s="10"/>
      <c r="O80" s="10"/>
      <c r="P80" s="10"/>
      <c r="Q80" s="3">
        <v>9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33</v>
      </c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2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>
        <v>2</v>
      </c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56</v>
      </c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8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13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9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3</v>
      </c>
      <c r="F95" s="10"/>
      <c r="G95" s="10"/>
      <c r="H95" s="36" t="s">
        <v>41</v>
      </c>
      <c r="I95" s="3">
        <f>SUM(E70:E95)</f>
        <v>152</v>
      </c>
      <c r="J95" s="10"/>
      <c r="K95" s="291"/>
      <c r="M95" s="27" t="s">
        <v>124</v>
      </c>
      <c r="N95" s="10"/>
      <c r="O95" s="10"/>
      <c r="P95" s="10"/>
      <c r="Q95" s="3">
        <v>12</v>
      </c>
      <c r="R95" s="10"/>
      <c r="S95" s="10"/>
      <c r="T95" s="36" t="s">
        <v>38</v>
      </c>
      <c r="U95" s="3">
        <f>SUM(Q70:Q95)</f>
        <v>107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6" sqref="W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14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54</v>
      </c>
      <c r="F11" s="5"/>
      <c r="G11" s="53" t="s">
        <v>11</v>
      </c>
      <c r="H11" s="8"/>
      <c r="I11" s="9"/>
      <c r="J11" s="9"/>
      <c r="K11" s="61">
        <f>U32+U44+I66+I95+I111</f>
        <v>39</v>
      </c>
      <c r="M11" s="310"/>
      <c r="N11" s="311"/>
      <c r="O11" s="311"/>
      <c r="P11" s="58">
        <f>E11+K11</f>
        <v>93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58.064516129032256</v>
      </c>
      <c r="F13" s="5"/>
      <c r="G13" s="5"/>
      <c r="H13" s="5"/>
      <c r="I13" s="5"/>
      <c r="J13" s="11" t="s">
        <v>12</v>
      </c>
      <c r="K13" s="49">
        <f>K11*100/P11</f>
        <v>41.935483870967744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18</v>
      </c>
      <c r="D16" s="297"/>
      <c r="E16" s="298"/>
      <c r="F16" s="16">
        <f>G32</f>
        <v>18</v>
      </c>
      <c r="G16" s="238"/>
      <c r="H16" s="239"/>
      <c r="I16" s="15">
        <f>S32</f>
        <v>84</v>
      </c>
      <c r="J16" s="303"/>
      <c r="K16" s="304"/>
      <c r="L16" s="16">
        <f>U42</f>
        <v>0</v>
      </c>
      <c r="M16" s="256"/>
      <c r="N16" s="257"/>
      <c r="O16" s="17">
        <f>U44</f>
        <v>2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40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3</v>
      </c>
      <c r="R24" s="3">
        <v>3</v>
      </c>
      <c r="S24" s="32">
        <f t="shared" si="1"/>
        <v>9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28</v>
      </c>
      <c r="T30" s="36" t="s">
        <v>38</v>
      </c>
      <c r="U30" s="3">
        <f>SUM(S21:S23)+(S27+S28)</f>
        <v>16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84</v>
      </c>
      <c r="T32" s="36" t="s">
        <v>41</v>
      </c>
      <c r="U32" s="3">
        <f>SUM(S24:S26)+SUM(S27:S28)</f>
        <v>24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2</v>
      </c>
      <c r="R44" s="10"/>
      <c r="S44" s="10"/>
      <c r="T44" s="36" t="s">
        <v>41</v>
      </c>
      <c r="U44" s="3">
        <f>Q38+Q40+Q42</f>
        <v>2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5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318</v>
      </c>
      <c r="N79" s="10"/>
      <c r="O79" s="10"/>
      <c r="P79" s="10"/>
      <c r="Q79" s="3">
        <v>7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240</v>
      </c>
      <c r="N80" s="10"/>
      <c r="O80" s="10"/>
      <c r="P80" s="10"/>
      <c r="Q80" s="3">
        <v>6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325</v>
      </c>
      <c r="N81" s="10"/>
      <c r="O81" s="10"/>
      <c r="P81" s="10"/>
      <c r="Q81" s="3">
        <v>2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8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8</v>
      </c>
      <c r="J95" s="10"/>
      <c r="K95" s="291"/>
      <c r="M95" s="27" t="s">
        <v>124</v>
      </c>
      <c r="N95" s="10"/>
      <c r="O95" s="10"/>
      <c r="P95" s="10"/>
      <c r="Q95" s="3">
        <v>22</v>
      </c>
      <c r="R95" s="10"/>
      <c r="S95" s="10"/>
      <c r="T95" s="36" t="s">
        <v>38</v>
      </c>
      <c r="U95" s="3">
        <f>SUM(Q70:Q95)</f>
        <v>38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334</v>
      </c>
      <c r="I5" s="1" t="s">
        <v>6</v>
      </c>
      <c r="K5" s="3">
        <v>15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80</v>
      </c>
      <c r="F11" s="5"/>
      <c r="G11" s="53" t="s">
        <v>11</v>
      </c>
      <c r="H11" s="8"/>
      <c r="I11" s="9"/>
      <c r="J11" s="9"/>
      <c r="K11" s="61">
        <f>U32+U44+I66+I95+I111</f>
        <v>64</v>
      </c>
      <c r="M11" s="310"/>
      <c r="N11" s="311"/>
      <c r="O11" s="311"/>
      <c r="P11" s="58">
        <f>E11+K11</f>
        <v>144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9.5" customHeight="1" x14ac:dyDescent="0.25">
      <c r="A13" s="1"/>
      <c r="C13" s="5"/>
      <c r="D13" s="11" t="s">
        <v>12</v>
      </c>
      <c r="E13" s="41">
        <f>E11*100/P11</f>
        <v>55.555555555555557</v>
      </c>
      <c r="F13" s="5"/>
      <c r="G13" s="5"/>
      <c r="H13" s="5"/>
      <c r="I13" s="5"/>
      <c r="J13" s="11" t="s">
        <v>12</v>
      </c>
      <c r="K13" s="49">
        <f>K11*100/P11</f>
        <v>44.444444444444443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25</v>
      </c>
      <c r="D16" s="297"/>
      <c r="E16" s="298"/>
      <c r="F16" s="16">
        <f>G32</f>
        <v>10</v>
      </c>
      <c r="G16" s="238"/>
      <c r="H16" s="239"/>
      <c r="I16" s="15">
        <f>S32</f>
        <v>0</v>
      </c>
      <c r="J16" s="303"/>
      <c r="K16" s="304"/>
      <c r="L16" s="16">
        <f>U42</f>
        <v>40</v>
      </c>
      <c r="M16" s="256"/>
      <c r="N16" s="257"/>
      <c r="O16" s="17">
        <f>U44</f>
        <v>32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40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32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40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72</v>
      </c>
      <c r="R44" s="10"/>
      <c r="S44" s="10"/>
      <c r="T44" s="36" t="s">
        <v>41</v>
      </c>
      <c r="U44" s="3">
        <f>Q38+Q40+Q42</f>
        <v>32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32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40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32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40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228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229</v>
      </c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16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110</v>
      </c>
      <c r="F11" s="5"/>
      <c r="G11" s="53" t="s">
        <v>11</v>
      </c>
      <c r="H11" s="8"/>
      <c r="I11" s="9"/>
      <c r="J11" s="9"/>
      <c r="K11" s="61">
        <f>U32+U44+I66+I95+I111</f>
        <v>156</v>
      </c>
      <c r="M11" s="310"/>
      <c r="N11" s="311"/>
      <c r="O11" s="311"/>
      <c r="P11" s="58">
        <f>E11+K11</f>
        <v>266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41.353383458646618</v>
      </c>
      <c r="F13" s="5"/>
      <c r="G13" s="5"/>
      <c r="H13" s="5"/>
      <c r="I13" s="5"/>
      <c r="J13" s="11" t="s">
        <v>12</v>
      </c>
      <c r="K13" s="49">
        <f>K11*100/P11</f>
        <v>58.646616541353382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25</v>
      </c>
      <c r="D16" s="297"/>
      <c r="E16" s="298"/>
      <c r="F16" s="16">
        <f>G32</f>
        <v>44</v>
      </c>
      <c r="G16" s="238"/>
      <c r="H16" s="239"/>
      <c r="I16" s="15">
        <f>S32</f>
        <v>16</v>
      </c>
      <c r="J16" s="303"/>
      <c r="K16" s="304"/>
      <c r="L16" s="16">
        <f>U42</f>
        <v>7</v>
      </c>
      <c r="M16" s="256"/>
      <c r="N16" s="257"/>
      <c r="O16" s="17">
        <f>U44</f>
        <v>16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4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16</v>
      </c>
      <c r="T32" s="36" t="s">
        <v>41</v>
      </c>
      <c r="U32" s="3">
        <f>SUM(S24:S26)+SUM(S27:S28)</f>
        <v>4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92" t="s">
        <v>167</v>
      </c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67" t="s">
        <v>144</v>
      </c>
      <c r="B36" s="73"/>
      <c r="C36" s="73"/>
      <c r="D36" s="10"/>
      <c r="E36" s="40">
        <v>0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7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16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7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SUM(E36:E42)</f>
        <v>25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23</v>
      </c>
      <c r="R44" s="10"/>
      <c r="S44" s="10"/>
      <c r="T44" s="36" t="s">
        <v>41</v>
      </c>
      <c r="U44" s="3">
        <f>Q38+Q40+Q42</f>
        <v>16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16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7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>
        <v>2</v>
      </c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19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9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>
        <v>1</v>
      </c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>
        <v>8</v>
      </c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6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4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f>12+13</f>
        <v>25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5</v>
      </c>
      <c r="F79" s="10"/>
      <c r="G79" s="10"/>
      <c r="H79" s="10"/>
      <c r="I79" s="10"/>
      <c r="J79" s="10"/>
      <c r="K79" s="291"/>
      <c r="M79" s="27" t="s">
        <v>147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240</v>
      </c>
      <c r="N80" s="10"/>
      <c r="O80" s="10"/>
      <c r="P80" s="10"/>
      <c r="Q80" s="3">
        <v>9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6</v>
      </c>
      <c r="F81" s="10"/>
      <c r="G81" s="10"/>
      <c r="H81" s="10"/>
      <c r="I81" s="10"/>
      <c r="J81" s="10"/>
      <c r="K81" s="291"/>
      <c r="M81" s="27" t="s">
        <v>318</v>
      </c>
      <c r="N81" s="10"/>
      <c r="O81" s="10"/>
      <c r="P81" s="10"/>
      <c r="Q81" s="3">
        <v>36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10</v>
      </c>
      <c r="F82" s="10"/>
      <c r="G82" s="10"/>
      <c r="H82" s="10"/>
      <c r="I82" s="10"/>
      <c r="J82" s="10"/>
      <c r="K82" s="291"/>
      <c r="M82" s="27" t="s">
        <v>335</v>
      </c>
      <c r="N82" s="10"/>
      <c r="O82" s="10"/>
      <c r="P82" s="10"/>
      <c r="Q82" s="3">
        <v>3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9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11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>
        <v>9</v>
      </c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7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3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6</v>
      </c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13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12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16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5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5</v>
      </c>
      <c r="F95" s="10"/>
      <c r="G95" s="10"/>
      <c r="H95" s="36" t="s">
        <v>41</v>
      </c>
      <c r="I95" s="3">
        <f>SUM(E70:E95)</f>
        <v>117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94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17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1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76</v>
      </c>
      <c r="M11" s="310"/>
      <c r="N11" s="311"/>
      <c r="O11" s="311"/>
      <c r="P11" s="58">
        <f>E11+K11</f>
        <v>76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0</v>
      </c>
      <c r="F13" s="5"/>
      <c r="G13" s="5"/>
      <c r="H13" s="5"/>
      <c r="I13" s="5"/>
      <c r="J13" s="11" t="s">
        <v>12</v>
      </c>
      <c r="K13" s="49">
        <f>K11*100/P11</f>
        <v>100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15</v>
      </c>
      <c r="D16" s="297"/>
      <c r="E16" s="298"/>
      <c r="F16" s="16">
        <f>G32</f>
        <v>2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38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2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38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15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38</v>
      </c>
      <c r="R44" s="10"/>
      <c r="S44" s="10"/>
      <c r="T44" s="36" t="s">
        <v>41</v>
      </c>
      <c r="U44" s="3">
        <f>Q38+Q40+Q42</f>
        <v>38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38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 t="s">
        <v>148</v>
      </c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38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230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AB27" sqref="AB27"/>
    </sheetView>
  </sheetViews>
  <sheetFormatPr defaultRowHeight="15" x14ac:dyDescent="0.25"/>
  <cols>
    <col min="1" max="16384" width="9.140625" style="68"/>
  </cols>
  <sheetData/>
  <pageMargins left="0.511811024" right="0.511811024" top="0.78740157499999996" bottom="0.78740157499999996" header="0.31496062000000002" footer="0.31496062000000002"/>
  <pageSetup paperSize="9" scale="60" orientation="portrait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18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68</v>
      </c>
      <c r="M11" s="310"/>
      <c r="N11" s="311"/>
      <c r="O11" s="311"/>
      <c r="P11" s="58">
        <f>E11+K11</f>
        <v>68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0</v>
      </c>
      <c r="F13" s="5"/>
      <c r="G13" s="5"/>
      <c r="H13" s="5"/>
      <c r="I13" s="5"/>
      <c r="J13" s="11" t="s">
        <v>12</v>
      </c>
      <c r="K13" s="49">
        <f>K11*100/P11</f>
        <v>100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18</v>
      </c>
      <c r="D16" s="297"/>
      <c r="E16" s="298"/>
      <c r="F16" s="16">
        <f>G32</f>
        <v>10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34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34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34</v>
      </c>
      <c r="R44" s="10"/>
      <c r="S44" s="10"/>
      <c r="T44" s="36" t="s">
        <v>41</v>
      </c>
      <c r="U44" s="3">
        <f>Q38+Q40+Q42</f>
        <v>34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34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157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R16" sqref="R16:T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19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1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32</v>
      </c>
      <c r="M11" s="310"/>
      <c r="N11" s="311"/>
      <c r="O11" s="311"/>
      <c r="P11" s="58">
        <f>E11+K11</f>
        <v>32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0</v>
      </c>
      <c r="F13" s="5"/>
      <c r="G13" s="5"/>
      <c r="H13" s="5"/>
      <c r="I13" s="5"/>
      <c r="J13" s="11" t="s">
        <v>12</v>
      </c>
      <c r="K13" s="49">
        <f>K11*100/P11</f>
        <v>100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23</v>
      </c>
      <c r="D16" s="297"/>
      <c r="E16" s="298"/>
      <c r="F16" s="16">
        <f>G32</f>
        <v>6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32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3</v>
      </c>
      <c r="F25" s="3">
        <v>2</v>
      </c>
      <c r="G25" s="32">
        <f t="shared" si="0"/>
        <v>6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6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32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12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32</v>
      </c>
      <c r="R44" s="10"/>
      <c r="S44" s="10"/>
      <c r="T44" s="36" t="s">
        <v>41</v>
      </c>
      <c r="U44" s="3">
        <f>Q38+Q40+Q42</f>
        <v>32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157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231</v>
      </c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20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149</v>
      </c>
      <c r="F11" s="5"/>
      <c r="G11" s="53" t="s">
        <v>11</v>
      </c>
      <c r="H11" s="8"/>
      <c r="I11" s="9"/>
      <c r="J11" s="9"/>
      <c r="K11" s="61">
        <f>U32+U44+I66+I95+I111</f>
        <v>84</v>
      </c>
      <c r="M11" s="310"/>
      <c r="N11" s="311"/>
      <c r="O11" s="311"/>
      <c r="P11" s="58">
        <f>E11+K11</f>
        <v>233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63.948497854077253</v>
      </c>
      <c r="F13" s="5"/>
      <c r="G13" s="5"/>
      <c r="H13" s="5"/>
      <c r="I13" s="5"/>
      <c r="J13" s="11" t="s">
        <v>12</v>
      </c>
      <c r="K13" s="49">
        <f>K11*100/P11</f>
        <v>36.051502145922747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255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26</v>
      </c>
      <c r="D16" s="297"/>
      <c r="E16" s="298"/>
      <c r="F16" s="16">
        <f>G32</f>
        <v>76</v>
      </c>
      <c r="G16" s="238"/>
      <c r="H16" s="239"/>
      <c r="I16" s="15">
        <f>S32</f>
        <v>68</v>
      </c>
      <c r="J16" s="303"/>
      <c r="K16" s="304"/>
      <c r="L16" s="16">
        <f>U42</f>
        <v>50</v>
      </c>
      <c r="M16" s="256"/>
      <c r="N16" s="257"/>
      <c r="O16" s="17">
        <f>U44</f>
        <v>10</v>
      </c>
      <c r="R16" s="187" t="s">
        <v>208</v>
      </c>
      <c r="S16" s="188" t="s">
        <v>211</v>
      </c>
      <c r="T16" s="189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3</v>
      </c>
      <c r="F22" s="3">
        <v>4</v>
      </c>
      <c r="G22" s="32">
        <f t="shared" ref="G22:G28" si="0">E22*F22</f>
        <v>12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17</v>
      </c>
      <c r="R26" s="3">
        <v>1</v>
      </c>
      <c r="S26" s="32">
        <f t="shared" si="1"/>
        <v>17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17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76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68</v>
      </c>
      <c r="T32" s="36" t="s">
        <v>41</v>
      </c>
      <c r="U32" s="3">
        <f>SUM(S24:S26)+SUM(S27:S28)</f>
        <v>17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50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6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47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50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60</v>
      </c>
      <c r="R44" s="10"/>
      <c r="S44" s="10"/>
      <c r="T44" s="36" t="s">
        <v>41</v>
      </c>
      <c r="U44" s="3">
        <f>Q38+Q40+Q42</f>
        <v>10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>
        <v>4</v>
      </c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>
        <v>6</v>
      </c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50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60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5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8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323</v>
      </c>
      <c r="N79" s="10"/>
      <c r="O79" s="10"/>
      <c r="P79" s="10"/>
      <c r="Q79" s="3">
        <v>7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318</v>
      </c>
      <c r="N80" s="10"/>
      <c r="O80" s="10"/>
      <c r="P80" s="10"/>
      <c r="Q80" s="3">
        <v>6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16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19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9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47</v>
      </c>
      <c r="J95" s="10"/>
      <c r="K95" s="291"/>
      <c r="M95" s="27" t="s">
        <v>124</v>
      </c>
      <c r="N95" s="10"/>
      <c r="O95" s="10"/>
      <c r="P95" s="10"/>
      <c r="Q95" s="3">
        <v>8</v>
      </c>
      <c r="R95" s="10"/>
      <c r="S95" s="10"/>
      <c r="T95" s="36" t="s">
        <v>38</v>
      </c>
      <c r="U95" s="3">
        <f>SUM(Q70:Q95)</f>
        <v>39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4.2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21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.75" customHeight="1" thickBot="1" x14ac:dyDescent="0.3">
      <c r="A7" s="1" t="s">
        <v>7</v>
      </c>
      <c r="C7" s="3">
        <v>5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66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306</v>
      </c>
      <c r="F11" s="5"/>
      <c r="G11" s="53" t="s">
        <v>11</v>
      </c>
      <c r="H11" s="8"/>
      <c r="I11" s="9"/>
      <c r="J11" s="9"/>
      <c r="K11" s="61">
        <f>U32+U44+I66+I95+I111</f>
        <v>340</v>
      </c>
      <c r="M11" s="310"/>
      <c r="N11" s="311"/>
      <c r="O11" s="311"/>
      <c r="P11" s="58">
        <f>E11+K11</f>
        <v>646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47.368421052631582</v>
      </c>
      <c r="F13" s="5"/>
      <c r="G13" s="5"/>
      <c r="H13" s="5"/>
      <c r="I13" s="5"/>
      <c r="J13" s="11" t="s">
        <v>12</v>
      </c>
      <c r="K13" s="49">
        <f>K11*100/P11</f>
        <v>52.631578947368418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29</v>
      </c>
      <c r="D16" s="297"/>
      <c r="E16" s="298"/>
      <c r="F16" s="16">
        <f>G32</f>
        <v>130</v>
      </c>
      <c r="G16" s="238"/>
      <c r="H16" s="239"/>
      <c r="I16" s="15">
        <f>S32</f>
        <v>15</v>
      </c>
      <c r="J16" s="303"/>
      <c r="K16" s="304"/>
      <c r="L16" s="16">
        <f>U42</f>
        <v>1</v>
      </c>
      <c r="M16" s="256"/>
      <c r="N16" s="257"/>
      <c r="O16" s="17">
        <f>U44</f>
        <v>19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20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2</v>
      </c>
      <c r="F20" s="29">
        <v>6</v>
      </c>
      <c r="G20" s="30">
        <f>E20*F20</f>
        <v>12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26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130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15</v>
      </c>
      <c r="T32" s="36" t="s">
        <v>41</v>
      </c>
      <c r="U32" s="3">
        <f>SUM(S24:S26)+SUM(S27:S28)</f>
        <v>3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8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19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29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20</v>
      </c>
      <c r="R44" s="10"/>
      <c r="S44" s="10"/>
      <c r="T44" s="36" t="s">
        <v>41</v>
      </c>
      <c r="U44" s="3">
        <f>Q38+Q40+Q42</f>
        <v>19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19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10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>
        <v>6</v>
      </c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35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>
        <v>2</v>
      </c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>
        <v>1</v>
      </c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8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19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>
        <v>4</v>
      </c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11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5</v>
      </c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f>25+8+6</f>
        <v>39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15</v>
      </c>
      <c r="F79" s="10"/>
      <c r="G79" s="10"/>
      <c r="H79" s="10"/>
      <c r="I79" s="10"/>
      <c r="J79" s="10"/>
      <c r="K79" s="291"/>
      <c r="M79" s="27" t="s">
        <v>240</v>
      </c>
      <c r="N79" s="10"/>
      <c r="O79" s="10"/>
      <c r="P79" s="10"/>
      <c r="Q79" s="3">
        <v>164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325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3</v>
      </c>
      <c r="F81" s="10"/>
      <c r="G81" s="10"/>
      <c r="H81" s="10"/>
      <c r="I81" s="10"/>
      <c r="J81" s="10"/>
      <c r="K81" s="291"/>
      <c r="M81" s="27" t="s">
        <v>323</v>
      </c>
      <c r="N81" s="10"/>
      <c r="O81" s="10"/>
      <c r="P81" s="10"/>
      <c r="Q81" s="3">
        <v>13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49</v>
      </c>
      <c r="F82" s="10"/>
      <c r="G82" s="10"/>
      <c r="H82" s="10"/>
      <c r="I82" s="10"/>
      <c r="J82" s="10"/>
      <c r="K82" s="291"/>
      <c r="M82" s="27" t="s">
        <v>318</v>
      </c>
      <c r="N82" s="10"/>
      <c r="O82" s="10"/>
      <c r="P82" s="10"/>
      <c r="Q82" s="3">
        <v>12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7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60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>
        <v>3</v>
      </c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f>23+8</f>
        <v>31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>
        <v>1</v>
      </c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f>62+9</f>
        <v>71</v>
      </c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8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5</v>
      </c>
      <c r="F95" s="10"/>
      <c r="G95" s="10"/>
      <c r="H95" s="36" t="s">
        <v>41</v>
      </c>
      <c r="I95" s="3">
        <f>SUM(E70:E95)</f>
        <v>283</v>
      </c>
      <c r="J95" s="10"/>
      <c r="K95" s="291"/>
      <c r="M95" s="27" t="s">
        <v>124</v>
      </c>
      <c r="N95" s="10"/>
      <c r="O95" s="10"/>
      <c r="P95" s="10"/>
      <c r="Q95" s="3">
        <v>42</v>
      </c>
      <c r="R95" s="10"/>
      <c r="S95" s="10"/>
      <c r="T95" s="36" t="s">
        <v>38</v>
      </c>
      <c r="U95" s="3">
        <f>SUM(Q70:Q95)</f>
        <v>304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85546875" style="2" customWidth="1"/>
    <col min="19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22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56</v>
      </c>
      <c r="F11" s="5"/>
      <c r="G11" s="53" t="s">
        <v>11</v>
      </c>
      <c r="H11" s="8"/>
      <c r="I11" s="9"/>
      <c r="J11" s="9"/>
      <c r="K11" s="61">
        <f>U32+U44+I66+I95+I111</f>
        <v>64</v>
      </c>
      <c r="M11" s="310"/>
      <c r="N11" s="311"/>
      <c r="O11" s="311"/>
      <c r="P11" s="58">
        <f>E11+K11</f>
        <v>120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46.666666666666664</v>
      </c>
      <c r="F13" s="5"/>
      <c r="G13" s="5"/>
      <c r="H13" s="5"/>
      <c r="I13" s="5"/>
      <c r="J13" s="11" t="s">
        <v>12</v>
      </c>
      <c r="K13" s="49">
        <f>K11*100/P11</f>
        <v>53.333333333333336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17</v>
      </c>
      <c r="D16" s="297"/>
      <c r="E16" s="298"/>
      <c r="F16" s="16">
        <f>G32</f>
        <v>18</v>
      </c>
      <c r="G16" s="238"/>
      <c r="H16" s="239"/>
      <c r="I16" s="15">
        <f>S32</f>
        <v>0</v>
      </c>
      <c r="J16" s="303"/>
      <c r="K16" s="304"/>
      <c r="L16" s="16">
        <f>U42</f>
        <v>14</v>
      </c>
      <c r="M16" s="256"/>
      <c r="N16" s="257"/>
      <c r="O16" s="17">
        <f>U44</f>
        <v>40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24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16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14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54</v>
      </c>
      <c r="R44" s="10"/>
      <c r="S44" s="10"/>
      <c r="T44" s="36" t="s">
        <v>41</v>
      </c>
      <c r="U44" s="3">
        <f>Q38+Q40+Q42</f>
        <v>40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>
        <v>4</v>
      </c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>
        <v>1</v>
      </c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>
        <v>7</v>
      </c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>
        <v>4</v>
      </c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>
        <v>4</v>
      </c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16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18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>
        <v>6</v>
      </c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149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335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5</v>
      </c>
      <c r="F95" s="10"/>
      <c r="G95" s="10"/>
      <c r="H95" s="36" t="s">
        <v>41</v>
      </c>
      <c r="I95" s="3">
        <f>SUM(E70:E95)</f>
        <v>5</v>
      </c>
      <c r="J95" s="10"/>
      <c r="K95" s="291"/>
      <c r="M95" s="27" t="s">
        <v>124</v>
      </c>
      <c r="N95" s="10"/>
      <c r="O95" s="10"/>
      <c r="P95" s="10"/>
      <c r="Q95" s="3">
        <v>11</v>
      </c>
      <c r="R95" s="10"/>
      <c r="S95" s="10"/>
      <c r="T95" s="36" t="s">
        <v>38</v>
      </c>
      <c r="U95" s="3">
        <f>SUM(Q70:Q95)</f>
        <v>19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>
        <v>3</v>
      </c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3</v>
      </c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>
        <v>2</v>
      </c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3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5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23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182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96</v>
      </c>
      <c r="F11" s="5"/>
      <c r="G11" s="53" t="s">
        <v>11</v>
      </c>
      <c r="H11" s="8"/>
      <c r="I11" s="9"/>
      <c r="J11" s="9"/>
      <c r="K11" s="61">
        <f>U32+U44+I66+I95+I111</f>
        <v>168</v>
      </c>
      <c r="M11" s="310"/>
      <c r="N11" s="311"/>
      <c r="O11" s="311"/>
      <c r="P11" s="58">
        <f>E11+K11</f>
        <v>264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36.363636363636367</v>
      </c>
      <c r="F13" s="5"/>
      <c r="G13" s="5"/>
      <c r="H13" s="5"/>
      <c r="I13" s="5"/>
      <c r="J13" s="11" t="s">
        <v>12</v>
      </c>
      <c r="K13" s="49">
        <f>K11*100/P11</f>
        <v>63.636363636363633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319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19</v>
      </c>
      <c r="D16" s="297"/>
      <c r="E16" s="298"/>
      <c r="F16" s="16">
        <f>G32</f>
        <v>16</v>
      </c>
      <c r="G16" s="238"/>
      <c r="H16" s="239"/>
      <c r="I16" s="15">
        <f>S32</f>
        <v>52</v>
      </c>
      <c r="J16" s="303"/>
      <c r="K16" s="304"/>
      <c r="L16" s="16">
        <f>U42</f>
        <v>32</v>
      </c>
      <c r="M16" s="256"/>
      <c r="N16" s="257"/>
      <c r="O16" s="17">
        <f>U44</f>
        <v>59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6</v>
      </c>
      <c r="R26" s="3">
        <v>1</v>
      </c>
      <c r="S26" s="32">
        <f t="shared" si="1"/>
        <v>6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8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26</v>
      </c>
      <c r="T30" s="36" t="s">
        <v>38</v>
      </c>
      <c r="U30" s="3">
        <f>SUM(S21:S23)+(S27+S28)</f>
        <v>18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52</v>
      </c>
      <c r="T32" s="36" t="s">
        <v>41</v>
      </c>
      <c r="U32" s="3">
        <f>SUM(S24:S26)+SUM(S27:S28)</f>
        <v>8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32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f>33+14+12</f>
        <v>59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32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91</v>
      </c>
      <c r="R44" s="10"/>
      <c r="S44" s="10"/>
      <c r="T44" s="36" t="s">
        <v>41</v>
      </c>
      <c r="U44" s="3">
        <f>Q38+Q40+Q42</f>
        <v>59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59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>
        <v>1</v>
      </c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>
        <v>8</v>
      </c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32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59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41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5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18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24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42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5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4" sqref="Q9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24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3.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31</v>
      </c>
      <c r="F11" s="5"/>
      <c r="G11" s="53" t="s">
        <v>11</v>
      </c>
      <c r="H11" s="8"/>
      <c r="I11" s="9"/>
      <c r="J11" s="9"/>
      <c r="K11" s="61">
        <f>U32+U44+I66+I95+I111</f>
        <v>57</v>
      </c>
      <c r="M11" s="310"/>
      <c r="N11" s="311"/>
      <c r="O11" s="311"/>
      <c r="P11" s="58">
        <f>E11+K11</f>
        <v>88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35.227272727272727</v>
      </c>
      <c r="F13" s="5"/>
      <c r="G13" s="5"/>
      <c r="H13" s="5"/>
      <c r="I13" s="5"/>
      <c r="J13" s="11" t="s">
        <v>12</v>
      </c>
      <c r="K13" s="49">
        <f>K11*100/P11</f>
        <v>64.772727272727266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20</v>
      </c>
      <c r="D16" s="297"/>
      <c r="E16" s="298"/>
      <c r="F16" s="16">
        <f>G32</f>
        <v>27</v>
      </c>
      <c r="G16" s="238"/>
      <c r="H16" s="239"/>
      <c r="I16" s="15">
        <f>S32</f>
        <v>12</v>
      </c>
      <c r="J16" s="303"/>
      <c r="K16" s="304"/>
      <c r="L16" s="16">
        <f>U42</f>
        <v>1</v>
      </c>
      <c r="M16" s="256"/>
      <c r="N16" s="257"/>
      <c r="O16" s="17">
        <f>U44</f>
        <v>5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40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4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12</v>
      </c>
      <c r="T32" s="36" t="s">
        <v>41</v>
      </c>
      <c r="U32" s="3">
        <f>SUM(S24:S26)+SUM(S27:S28)</f>
        <v>4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5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6</v>
      </c>
      <c r="R44" s="10"/>
      <c r="S44" s="10"/>
      <c r="T44" s="36" t="s">
        <v>41</v>
      </c>
      <c r="U44" s="3">
        <f>Q38+Q40+Q42</f>
        <v>5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5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291"/>
      <c r="M63" s="67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>
        <v>8</v>
      </c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14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>
        <v>2</v>
      </c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6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240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318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23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6</v>
      </c>
      <c r="F95" s="10"/>
      <c r="G95" s="10"/>
      <c r="H95" s="36" t="s">
        <v>41</v>
      </c>
      <c r="I95" s="3">
        <f>SUM(E70:E95)</f>
        <v>34</v>
      </c>
      <c r="J95" s="10"/>
      <c r="K95" s="291"/>
      <c r="M95" s="27" t="s">
        <v>124</v>
      </c>
      <c r="N95" s="10"/>
      <c r="O95" s="10"/>
      <c r="P95" s="10"/>
      <c r="Q95" s="3">
        <v>11</v>
      </c>
      <c r="R95" s="10"/>
      <c r="S95" s="10"/>
      <c r="T95" s="36" t="s">
        <v>38</v>
      </c>
      <c r="U95" s="3">
        <f>SUM(Q70:Q95)</f>
        <v>28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6" sqref="W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25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63</v>
      </c>
      <c r="F11" s="5"/>
      <c r="G11" s="53" t="s">
        <v>11</v>
      </c>
      <c r="H11" s="8"/>
      <c r="I11" s="9"/>
      <c r="J11" s="9"/>
      <c r="K11" s="61">
        <f>U32+U44+I66+I95+I111</f>
        <v>54</v>
      </c>
      <c r="M11" s="310"/>
      <c r="N11" s="311"/>
      <c r="O11" s="311"/>
      <c r="P11" s="58">
        <f>E11+K11</f>
        <v>117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53.846153846153847</v>
      </c>
      <c r="F13" s="5"/>
      <c r="G13" s="5"/>
      <c r="H13" s="5"/>
      <c r="I13" s="5"/>
      <c r="J13" s="11" t="s">
        <v>12</v>
      </c>
      <c r="K13" s="49">
        <f>K11*100/P11</f>
        <v>46.153846153846153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26</v>
      </c>
      <c r="D16" s="297"/>
      <c r="E16" s="298"/>
      <c r="F16" s="16">
        <f>G32</f>
        <v>54</v>
      </c>
      <c r="G16" s="238"/>
      <c r="H16" s="239"/>
      <c r="I16" s="15">
        <f>S32</f>
        <v>24</v>
      </c>
      <c r="J16" s="303"/>
      <c r="K16" s="304"/>
      <c r="L16" s="16">
        <f>U42</f>
        <v>29</v>
      </c>
      <c r="M16" s="256"/>
      <c r="N16" s="257"/>
      <c r="O16" s="17">
        <f>U44</f>
        <v>21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20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18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8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54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24</v>
      </c>
      <c r="T32" s="36" t="s">
        <v>41</v>
      </c>
      <c r="U32" s="3">
        <f>SUM(S24:S26)+SUM(S27:S28)</f>
        <v>8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29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20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1</v>
      </c>
      <c r="R42" s="10"/>
      <c r="S42" s="10"/>
      <c r="T42" s="36" t="s">
        <v>38</v>
      </c>
      <c r="U42" s="3">
        <f>Q37+Q39+Q41</f>
        <v>29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50</v>
      </c>
      <c r="R44" s="10"/>
      <c r="S44" s="10"/>
      <c r="T44" s="36" t="s">
        <v>41</v>
      </c>
      <c r="U44" s="3">
        <f>Q38+Q40+Q42</f>
        <v>21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20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29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29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5</v>
      </c>
      <c r="J95" s="10"/>
      <c r="K95" s="291"/>
      <c r="M95" s="27" t="s">
        <v>124</v>
      </c>
      <c r="N95" s="10"/>
      <c r="O95" s="10"/>
      <c r="P95" s="10"/>
      <c r="Q95" s="3">
        <v>2</v>
      </c>
      <c r="R95" s="10"/>
      <c r="S95" s="10"/>
      <c r="T95" s="36" t="s">
        <v>38</v>
      </c>
      <c r="U95" s="3">
        <f>SUM(Q70:Q95)</f>
        <v>4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6" sqref="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26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182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18</v>
      </c>
      <c r="F11" s="5"/>
      <c r="G11" s="53" t="s">
        <v>11</v>
      </c>
      <c r="H11" s="8"/>
      <c r="I11" s="9"/>
      <c r="J11" s="9"/>
      <c r="K11" s="61">
        <f>U32+U44+I66+I95+I111</f>
        <v>67</v>
      </c>
      <c r="M11" s="310"/>
      <c r="N11" s="311"/>
      <c r="O11" s="311"/>
      <c r="P11" s="58">
        <f>E11+K11</f>
        <v>85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21.176470588235293</v>
      </c>
      <c r="F13" s="5"/>
      <c r="G13" s="5"/>
      <c r="H13" s="5"/>
      <c r="I13" s="5"/>
      <c r="J13" s="11" t="s">
        <v>12</v>
      </c>
      <c r="K13" s="49">
        <f>K11*100/P11</f>
        <v>78.82352941176471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20</v>
      </c>
      <c r="D16" s="297"/>
      <c r="E16" s="298"/>
      <c r="F16" s="16">
        <f>G32</f>
        <v>18</v>
      </c>
      <c r="G16" s="238"/>
      <c r="H16" s="239"/>
      <c r="I16" s="15">
        <f>S32</f>
        <v>0</v>
      </c>
      <c r="J16" s="303"/>
      <c r="K16" s="304"/>
      <c r="L16" s="16">
        <f>U42</f>
        <v>7</v>
      </c>
      <c r="M16" s="256"/>
      <c r="N16" s="257"/>
      <c r="O16" s="17">
        <f>U44</f>
        <v>32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20</v>
      </c>
      <c r="T17" s="35" t="s">
        <v>213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1</v>
      </c>
      <c r="F27" s="3">
        <v>1</v>
      </c>
      <c r="G27" s="32">
        <f t="shared" si="0"/>
        <v>1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7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32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7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7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39</v>
      </c>
      <c r="R44" s="10"/>
      <c r="S44" s="10"/>
      <c r="T44" s="36" t="s">
        <v>41</v>
      </c>
      <c r="U44" s="3">
        <f>Q38+Q40+Q42</f>
        <v>32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32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7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32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7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139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3</v>
      </c>
      <c r="F95" s="10"/>
      <c r="G95" s="10"/>
      <c r="H95" s="36" t="s">
        <v>41</v>
      </c>
      <c r="I95" s="3">
        <f>SUM(E70:E95)</f>
        <v>3</v>
      </c>
      <c r="J95" s="10"/>
      <c r="K95" s="291"/>
      <c r="M95" s="27" t="s">
        <v>124</v>
      </c>
      <c r="N95" s="10"/>
      <c r="O95" s="10"/>
      <c r="P95" s="10"/>
      <c r="Q95" s="3">
        <v>4</v>
      </c>
      <c r="R95" s="10"/>
      <c r="S95" s="10"/>
      <c r="T95" s="36" t="s">
        <v>38</v>
      </c>
      <c r="U95" s="3">
        <f>SUM(Q70:Q95)</f>
        <v>4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93" sqref="E9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27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138</v>
      </c>
      <c r="F11" s="5"/>
      <c r="G11" s="53" t="s">
        <v>11</v>
      </c>
      <c r="H11" s="8"/>
      <c r="I11" s="9"/>
      <c r="J11" s="9"/>
      <c r="K11" s="61">
        <f>U32+U44+I66+I95+I111</f>
        <v>123</v>
      </c>
      <c r="M11" s="310"/>
      <c r="N11" s="311"/>
      <c r="O11" s="311"/>
      <c r="P11" s="58">
        <f>E11+K11</f>
        <v>261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52.873563218390807</v>
      </c>
      <c r="F13" s="5"/>
      <c r="G13" s="5"/>
      <c r="H13" s="5"/>
      <c r="I13" s="5"/>
      <c r="J13" s="11" t="s">
        <v>12</v>
      </c>
      <c r="K13" s="49">
        <f>K11*100/P11</f>
        <v>47.126436781609193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25</v>
      </c>
      <c r="D16" s="297"/>
      <c r="E16" s="298"/>
      <c r="F16" s="16">
        <f>G32</f>
        <v>44</v>
      </c>
      <c r="G16" s="238"/>
      <c r="H16" s="239"/>
      <c r="I16" s="15">
        <f>S32</f>
        <v>0</v>
      </c>
      <c r="J16" s="303"/>
      <c r="K16" s="304"/>
      <c r="L16" s="16">
        <f>U42</f>
        <v>35</v>
      </c>
      <c r="M16" s="256"/>
      <c r="N16" s="257"/>
      <c r="O16" s="17">
        <f>U44</f>
        <v>35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35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35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35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70</v>
      </c>
      <c r="R44" s="10"/>
      <c r="S44" s="10"/>
      <c r="T44" s="36" t="s">
        <v>41</v>
      </c>
      <c r="U44" s="3">
        <f>Q38+Q40+Q42</f>
        <v>35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35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35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35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35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>
        <v>1</v>
      </c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14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146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150</v>
      </c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151</v>
      </c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 t="s">
        <v>323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30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21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53</v>
      </c>
      <c r="J95" s="10"/>
      <c r="K95" s="291"/>
      <c r="M95" s="27" t="s">
        <v>124</v>
      </c>
      <c r="N95" s="10"/>
      <c r="O95" s="10"/>
      <c r="P95" s="10"/>
      <c r="Q95" s="3">
        <v>52</v>
      </c>
      <c r="R95" s="10"/>
      <c r="S95" s="10"/>
      <c r="T95" s="36" t="s">
        <v>38</v>
      </c>
      <c r="U95" s="3">
        <f>SUM(Q70:Q95)</f>
        <v>68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topLeftCell="A37" workbookViewId="0">
      <selection activeCell="A19" sqref="A1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1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2.75" customHeight="1" x14ac:dyDescent="0.25">
      <c r="A8" s="1"/>
      <c r="C8" s="4"/>
      <c r="D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66</v>
      </c>
      <c r="M11" s="310"/>
      <c r="N11" s="311"/>
      <c r="O11" s="311"/>
      <c r="P11" s="58">
        <f>E11+K11</f>
        <v>66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0</v>
      </c>
      <c r="F13" s="5"/>
      <c r="G13" s="5"/>
      <c r="H13" s="5"/>
      <c r="I13" s="5"/>
      <c r="J13" s="11" t="s">
        <v>12</v>
      </c>
      <c r="K13" s="49">
        <f>K11*100/P11</f>
        <v>100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  <c r="X15" s="68"/>
    </row>
    <row r="16" spans="1:24" ht="15.75" customHeight="1" x14ac:dyDescent="0.25">
      <c r="A16" s="238"/>
      <c r="B16" s="239"/>
      <c r="C16" s="15">
        <f>E44</f>
        <v>25</v>
      </c>
      <c r="D16" s="297"/>
      <c r="E16" s="298"/>
      <c r="F16" s="16">
        <f>G32</f>
        <v>18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33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3</v>
      </c>
      <c r="F25" s="3">
        <v>2</v>
      </c>
      <c r="G25" s="32">
        <f t="shared" si="0"/>
        <v>6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33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13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33</v>
      </c>
      <c r="R44" s="10"/>
      <c r="S44" s="10"/>
      <c r="T44" s="36" t="s">
        <v>41</v>
      </c>
      <c r="U44" s="3">
        <f>Q38+Q40+Q42</f>
        <v>33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33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33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ht="16.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10:U10"/>
    <mergeCell ref="M5:P5"/>
    <mergeCell ref="M6:N6"/>
    <mergeCell ref="O6:P6"/>
    <mergeCell ref="M7:N7"/>
    <mergeCell ref="O7:P7"/>
    <mergeCell ref="A15:B17"/>
    <mergeCell ref="D15:E17"/>
    <mergeCell ref="G15:H17"/>
    <mergeCell ref="J15:K17"/>
    <mergeCell ref="M15:N17"/>
    <mergeCell ref="T14:V14"/>
    <mergeCell ref="R9:W9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114"/>
  <sheetViews>
    <sheetView workbookViewId="0">
      <selection activeCell="W16" sqref="W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28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244</v>
      </c>
      <c r="F11" s="5"/>
      <c r="G11" s="53" t="s">
        <v>11</v>
      </c>
      <c r="H11" s="8"/>
      <c r="I11" s="9"/>
      <c r="J11" s="9"/>
      <c r="K11" s="61">
        <f>U32+U44+I66+I95+I111</f>
        <v>57</v>
      </c>
      <c r="M11" s="310"/>
      <c r="N11" s="311"/>
      <c r="O11" s="311"/>
      <c r="P11" s="58">
        <f>E11+K11</f>
        <v>301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81.06312292358804</v>
      </c>
      <c r="F13" s="5"/>
      <c r="G13" s="5"/>
      <c r="H13" s="5"/>
      <c r="I13" s="5"/>
      <c r="J13" s="11" t="s">
        <v>12</v>
      </c>
      <c r="K13" s="49">
        <f>K11*100/P11</f>
        <v>18.93687707641196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256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30</v>
      </c>
      <c r="D16" s="297"/>
      <c r="E16" s="298"/>
      <c r="F16" s="16">
        <f>G32</f>
        <v>72</v>
      </c>
      <c r="G16" s="238"/>
      <c r="H16" s="239"/>
      <c r="I16" s="15">
        <f>S32</f>
        <v>272</v>
      </c>
      <c r="J16" s="303"/>
      <c r="K16" s="304"/>
      <c r="L16" s="16">
        <f>U42</f>
        <v>38</v>
      </c>
      <c r="M16" s="256"/>
      <c r="N16" s="257"/>
      <c r="O16" s="17">
        <f>U44</f>
        <v>17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40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12</v>
      </c>
      <c r="R23" s="3">
        <v>4</v>
      </c>
      <c r="S23" s="32">
        <f t="shared" si="1"/>
        <v>48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16</v>
      </c>
      <c r="R26" s="3">
        <v>1</v>
      </c>
      <c r="S26" s="32">
        <f t="shared" si="1"/>
        <v>16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18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68</v>
      </c>
      <c r="T30" s="36" t="s">
        <v>38</v>
      </c>
      <c r="U30" s="3">
        <f>SUM(S21:S23)+(S27+S28)</f>
        <v>48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72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272</v>
      </c>
      <c r="T32" s="36" t="s">
        <v>41</v>
      </c>
      <c r="U32" s="3">
        <f>SUM(S24:S26)+SUM(S27:S28)</f>
        <v>20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7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38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7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38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30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55</v>
      </c>
      <c r="R44" s="10"/>
      <c r="S44" s="10"/>
      <c r="T44" s="36" t="s">
        <v>41</v>
      </c>
      <c r="U44" s="3">
        <f>Q38+Q40+Q42</f>
        <v>17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17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38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17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38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>
        <v>5</v>
      </c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>
        <v>8</v>
      </c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15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232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145</v>
      </c>
      <c r="N80" s="10"/>
      <c r="O80" s="10"/>
      <c r="P80" s="10"/>
      <c r="Q80" s="3">
        <v>28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240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291"/>
      <c r="M82" s="27" t="s">
        <v>325</v>
      </c>
      <c r="N82" s="10"/>
      <c r="O82" s="10"/>
      <c r="P82" s="10"/>
      <c r="Q82" s="3">
        <v>3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 t="s">
        <v>323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291"/>
      <c r="M84" s="27" t="s">
        <v>318</v>
      </c>
      <c r="N84" s="10"/>
      <c r="O84" s="10"/>
      <c r="P84" s="10"/>
      <c r="Q84" s="3">
        <v>8</v>
      </c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3</v>
      </c>
      <c r="J95" s="10"/>
      <c r="K95" s="291"/>
      <c r="M95" s="27" t="s">
        <v>124</v>
      </c>
      <c r="N95" s="10"/>
      <c r="O95" s="10"/>
      <c r="P95" s="10"/>
      <c r="Q95" s="3">
        <v>48</v>
      </c>
      <c r="R95" s="10"/>
      <c r="S95" s="10"/>
      <c r="T95" s="36" t="s">
        <v>38</v>
      </c>
      <c r="U95" s="3">
        <f>SUM(Q70:Q95)</f>
        <v>120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42578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29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182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6</v>
      </c>
      <c r="F11" s="5"/>
      <c r="G11" s="53" t="s">
        <v>11</v>
      </c>
      <c r="H11" s="8"/>
      <c r="I11" s="9"/>
      <c r="J11" s="9"/>
      <c r="K11" s="61">
        <f>U32+U44+I66+I95+I111</f>
        <v>181</v>
      </c>
      <c r="M11" s="310"/>
      <c r="N11" s="311"/>
      <c r="O11" s="311"/>
      <c r="P11" s="58">
        <f>E11+K11</f>
        <v>187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3.2085561497326203</v>
      </c>
      <c r="F13" s="5"/>
      <c r="G13" s="5"/>
      <c r="H13" s="5"/>
      <c r="I13" s="5"/>
      <c r="J13" s="11" t="s">
        <v>12</v>
      </c>
      <c r="K13" s="49">
        <f>K11*100/P11</f>
        <v>96.791443850267385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25</v>
      </c>
      <c r="D16" s="297"/>
      <c r="E16" s="298"/>
      <c r="F16" s="16">
        <f>G32</f>
        <v>44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34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12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>Q23*R23</f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5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4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34</v>
      </c>
      <c r="R44" s="10"/>
      <c r="S44" s="10"/>
      <c r="T44" s="36" t="s">
        <v>41</v>
      </c>
      <c r="U44" s="3">
        <f>Q38+Q40+Q42</f>
        <v>34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30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>
        <v>4</v>
      </c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97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131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323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318</v>
      </c>
      <c r="N80" s="10"/>
      <c r="O80" s="10"/>
      <c r="P80" s="10"/>
      <c r="Q80" s="3">
        <v>2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3</v>
      </c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>
        <v>3</v>
      </c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8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16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6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30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16</v>
      </c>
      <c r="F11" s="5"/>
      <c r="G11" s="53" t="s">
        <v>11</v>
      </c>
      <c r="H11" s="8"/>
      <c r="I11" s="9"/>
      <c r="J11" s="9"/>
      <c r="K11" s="61">
        <f>U32+U44+I66+I95+I111</f>
        <v>64</v>
      </c>
      <c r="M11" s="310"/>
      <c r="N11" s="311"/>
      <c r="O11" s="311"/>
      <c r="P11" s="58">
        <f>E11+K11</f>
        <v>80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20</v>
      </c>
      <c r="F13" s="5"/>
      <c r="G13" s="5"/>
      <c r="H13" s="5"/>
      <c r="I13" s="5"/>
      <c r="J13" s="11" t="s">
        <v>12</v>
      </c>
      <c r="K13" s="49">
        <f>K11*100/P11</f>
        <v>80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18</v>
      </c>
      <c r="D16" s="297"/>
      <c r="E16" s="298"/>
      <c r="F16" s="16">
        <f>G32</f>
        <v>10</v>
      </c>
      <c r="G16" s="238"/>
      <c r="H16" s="239"/>
      <c r="I16" s="15">
        <f>S32</f>
        <v>20</v>
      </c>
      <c r="J16" s="303"/>
      <c r="K16" s="304"/>
      <c r="L16" s="16">
        <f>U42</f>
        <v>0</v>
      </c>
      <c r="M16" s="256"/>
      <c r="N16" s="257"/>
      <c r="O16" s="17">
        <f>U44</f>
        <v>32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12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10</v>
      </c>
      <c r="T30" s="36" t="s">
        <v>38</v>
      </c>
      <c r="U30" s="3">
        <f>SUM(S21:S23)+(S27+S28)</f>
        <v>10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20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32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32</v>
      </c>
      <c r="R44" s="10"/>
      <c r="S44" s="10"/>
      <c r="T44" s="36" t="s">
        <v>41</v>
      </c>
      <c r="U44" s="3">
        <f>Q38+Q40+Q42</f>
        <v>32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32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5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32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5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152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>
        <v>1</v>
      </c>
      <c r="R95" s="10"/>
      <c r="S95" s="10"/>
      <c r="T95" s="36" t="s">
        <v>38</v>
      </c>
      <c r="U95" s="3">
        <f>SUM(Q70:Q95)</f>
        <v>1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4" sqref="Y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31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5</v>
      </c>
      <c r="F11" s="5"/>
      <c r="G11" s="53" t="s">
        <v>11</v>
      </c>
      <c r="H11" s="8"/>
      <c r="I11" s="9"/>
      <c r="J11" s="9"/>
      <c r="K11" s="61">
        <f>U32+U44+I66+I95+I111</f>
        <v>38</v>
      </c>
      <c r="M11" s="310"/>
      <c r="N11" s="311"/>
      <c r="O11" s="311"/>
      <c r="P11" s="58">
        <f>E11+K11</f>
        <v>43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11.627906976744185</v>
      </c>
      <c r="F13" s="5"/>
      <c r="G13" s="5"/>
      <c r="H13" s="5"/>
      <c r="I13" s="5"/>
      <c r="J13" s="11" t="s">
        <v>12</v>
      </c>
      <c r="K13" s="49">
        <f>K11*100/P11</f>
        <v>88.372093023255815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29</v>
      </c>
      <c r="D16" s="297"/>
      <c r="E16" s="298"/>
      <c r="F16" s="16">
        <f>G32</f>
        <v>76</v>
      </c>
      <c r="G16" s="238"/>
      <c r="H16" s="239"/>
      <c r="I16" s="15">
        <f>S32</f>
        <v>32</v>
      </c>
      <c r="J16" s="303"/>
      <c r="K16" s="304"/>
      <c r="L16" s="16">
        <f>U42</f>
        <v>0</v>
      </c>
      <c r="M16" s="256"/>
      <c r="N16" s="257"/>
      <c r="O16" s="17">
        <f>U44</f>
        <v>35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8</v>
      </c>
      <c r="T30" s="36" t="s">
        <v>38</v>
      </c>
      <c r="U30" s="3">
        <f>SUM(S21:S23)+(S27+S28)</f>
        <v>5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76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32</v>
      </c>
      <c r="T32" s="36" t="s">
        <v>41</v>
      </c>
      <c r="U32" s="3">
        <f>SUM(S24:S26)+SUM(S27:S28)</f>
        <v>3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35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10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29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35</v>
      </c>
      <c r="R44" s="10"/>
      <c r="S44" s="10"/>
      <c r="T44" s="36" t="s">
        <v>41</v>
      </c>
      <c r="U44" s="3">
        <f>Q38+Q40+Q42</f>
        <v>35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153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Y114"/>
  <sheetViews>
    <sheetView workbookViewId="0">
      <selection activeCell="Y38" sqref="Y3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32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1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.7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80</v>
      </c>
      <c r="M11" s="310"/>
      <c r="N11" s="311"/>
      <c r="O11" s="311"/>
      <c r="P11" s="58">
        <f>E11+K11</f>
        <v>80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0</v>
      </c>
      <c r="F13" s="5"/>
      <c r="G13" s="5"/>
      <c r="H13" s="5"/>
      <c r="I13" s="5"/>
      <c r="J13" s="11" t="s">
        <v>12</v>
      </c>
      <c r="K13" s="49">
        <f>K11*100/P11</f>
        <v>100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20</v>
      </c>
      <c r="D16" s="297"/>
      <c r="E16" s="298"/>
      <c r="F16" s="16">
        <f>G32</f>
        <v>4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40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4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40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40</v>
      </c>
      <c r="R44" s="10"/>
      <c r="S44" s="10"/>
      <c r="T44" s="36" t="s">
        <v>41</v>
      </c>
      <c r="U44" s="3">
        <f>Q38+Q40+Q42</f>
        <v>40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40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40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33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.7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145</v>
      </c>
      <c r="F11" s="5"/>
      <c r="G11" s="53" t="s">
        <v>11</v>
      </c>
      <c r="H11" s="8"/>
      <c r="I11" s="9"/>
      <c r="J11" s="9"/>
      <c r="K11" s="61">
        <f>U32+U44+I66+I95+I111</f>
        <v>108</v>
      </c>
      <c r="M11" s="310"/>
      <c r="N11" s="311"/>
      <c r="O11" s="311"/>
      <c r="P11" s="58">
        <f>E11+K11</f>
        <v>253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57.312252964426875</v>
      </c>
      <c r="F13" s="5"/>
      <c r="G13" s="5"/>
      <c r="H13" s="5"/>
      <c r="I13" s="5"/>
      <c r="J13" s="11" t="s">
        <v>12</v>
      </c>
      <c r="K13" s="49">
        <f>K11*100/P11</f>
        <v>42.687747035573125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30</v>
      </c>
      <c r="D16" s="297"/>
      <c r="E16" s="298"/>
      <c r="F16" s="16">
        <f>G32</f>
        <v>72</v>
      </c>
      <c r="G16" s="238"/>
      <c r="H16" s="239"/>
      <c r="I16" s="15">
        <f>S32</f>
        <v>164</v>
      </c>
      <c r="J16" s="303"/>
      <c r="K16" s="304"/>
      <c r="L16" s="16">
        <f>U42</f>
        <v>43</v>
      </c>
      <c r="M16" s="256"/>
      <c r="N16" s="257"/>
      <c r="O16" s="17">
        <f>U44</f>
        <v>29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20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3</v>
      </c>
      <c r="F25" s="3">
        <v>2</v>
      </c>
      <c r="G25" s="32">
        <f t="shared" si="0"/>
        <v>6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3</v>
      </c>
      <c r="R25" s="3">
        <v>2</v>
      </c>
      <c r="S25" s="32">
        <f t="shared" si="1"/>
        <v>6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21</v>
      </c>
      <c r="R26" s="3">
        <v>1</v>
      </c>
      <c r="S26" s="32">
        <f t="shared" si="1"/>
        <v>21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18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41</v>
      </c>
      <c r="T30" s="36" t="s">
        <v>38</v>
      </c>
      <c r="U30" s="3">
        <f>SUM(S21:S23)+(S27+S28)</f>
        <v>14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72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164</v>
      </c>
      <c r="T32" s="36" t="s">
        <v>41</v>
      </c>
      <c r="U32" s="3">
        <f>SUM(S24:S26)+SUM(S27:S28)</f>
        <v>27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43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29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10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43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30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72</v>
      </c>
      <c r="R44" s="10"/>
      <c r="S44" s="10"/>
      <c r="T44" s="36" t="s">
        <v>41</v>
      </c>
      <c r="U44" s="3">
        <f>Q38+Q40+Q42</f>
        <v>29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29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43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15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44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43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5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146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233</v>
      </c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234</v>
      </c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 t="s">
        <v>240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 t="s">
        <v>318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2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4</v>
      </c>
      <c r="F95" s="10"/>
      <c r="G95" s="10"/>
      <c r="H95" s="36" t="s">
        <v>41</v>
      </c>
      <c r="I95" s="3">
        <f>SUM(E70:E95)</f>
        <v>8</v>
      </c>
      <c r="J95" s="10"/>
      <c r="K95" s="291"/>
      <c r="M95" s="27" t="s">
        <v>124</v>
      </c>
      <c r="N95" s="10"/>
      <c r="O95" s="10"/>
      <c r="P95" s="10"/>
      <c r="Q95" s="3">
        <v>31</v>
      </c>
      <c r="R95" s="10"/>
      <c r="S95" s="10"/>
      <c r="T95" s="36" t="s">
        <v>38</v>
      </c>
      <c r="U95" s="3">
        <f>SUM(Q70:Q95)</f>
        <v>42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>
        <v>3</v>
      </c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3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W17" sqref="W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34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1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18</v>
      </c>
      <c r="F11" s="5"/>
      <c r="G11" s="53" t="s">
        <v>11</v>
      </c>
      <c r="H11" s="8"/>
      <c r="I11" s="9"/>
      <c r="J11" s="9"/>
      <c r="K11" s="61">
        <f>U32+U44+I66+I95+I111</f>
        <v>20</v>
      </c>
      <c r="M11" s="310"/>
      <c r="N11" s="311"/>
      <c r="O11" s="311"/>
      <c r="P11" s="58">
        <f>E11+K11</f>
        <v>38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47.368421052631582</v>
      </c>
      <c r="F13" s="5"/>
      <c r="G13" s="5"/>
      <c r="H13" s="5"/>
      <c r="I13" s="5"/>
      <c r="J13" s="11" t="s">
        <v>12</v>
      </c>
      <c r="K13" s="49">
        <f>K11*100/P11</f>
        <v>52.631578947368418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16</v>
      </c>
      <c r="D16" s="297"/>
      <c r="E16" s="298"/>
      <c r="F16" s="16">
        <f>G32</f>
        <v>2</v>
      </c>
      <c r="G16" s="238"/>
      <c r="H16" s="239"/>
      <c r="I16" s="15">
        <f>S32</f>
        <v>15</v>
      </c>
      <c r="J16" s="303"/>
      <c r="K16" s="304"/>
      <c r="L16" s="16">
        <f>U42</f>
        <v>2</v>
      </c>
      <c r="M16" s="256"/>
      <c r="N16" s="257"/>
      <c r="O16" s="17">
        <f>U44</f>
        <v>1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20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2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15</v>
      </c>
      <c r="T30" s="36" t="s">
        <v>38</v>
      </c>
      <c r="U30" s="3">
        <f>SUM(S21:S23)+(S27+S28)</f>
        <v>12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15</v>
      </c>
      <c r="T32" s="36" t="s">
        <v>41</v>
      </c>
      <c r="U32" s="3">
        <f>SUM(S24:S26)+SUM(S27:S28)</f>
        <v>15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2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16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</v>
      </c>
      <c r="R44" s="10"/>
      <c r="S44" s="10"/>
      <c r="T44" s="36" t="s">
        <v>41</v>
      </c>
      <c r="U44" s="3">
        <f>Q38+Q40+Q42</f>
        <v>1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>
        <v>1</v>
      </c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2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3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240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2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1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1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35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1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68</v>
      </c>
      <c r="M11" s="310"/>
      <c r="N11" s="311"/>
      <c r="O11" s="311"/>
      <c r="P11" s="58">
        <f>E11+K11</f>
        <v>68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0</v>
      </c>
      <c r="F13" s="5"/>
      <c r="G13" s="5"/>
      <c r="H13" s="5"/>
      <c r="I13" s="5"/>
      <c r="J13" s="11" t="s">
        <v>12</v>
      </c>
      <c r="K13" s="49">
        <f>K11*100/P11</f>
        <v>100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16</v>
      </c>
      <c r="D16" s="297"/>
      <c r="E16" s="298"/>
      <c r="F16" s="16">
        <f>G32</f>
        <v>2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34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2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34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16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34</v>
      </c>
      <c r="R44" s="10"/>
      <c r="S44" s="10"/>
      <c r="T44" s="36" t="s">
        <v>41</v>
      </c>
      <c r="U44" s="3">
        <f>Q38+Q40+Q42</f>
        <v>34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34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229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235</v>
      </c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36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69</v>
      </c>
      <c r="M11" s="310"/>
      <c r="N11" s="311"/>
      <c r="O11" s="311"/>
      <c r="P11" s="58">
        <f>E11+K11</f>
        <v>69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0</v>
      </c>
      <c r="F13" s="5"/>
      <c r="G13" s="5"/>
      <c r="H13" s="5"/>
      <c r="I13" s="5"/>
      <c r="J13" s="11" t="s">
        <v>12</v>
      </c>
      <c r="K13" s="49">
        <f>K11*100/P11</f>
        <v>100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17</v>
      </c>
      <c r="D16" s="297"/>
      <c r="E16" s="298"/>
      <c r="F16" s="16">
        <f>G32</f>
        <v>10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34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34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34</v>
      </c>
      <c r="R44" s="10"/>
      <c r="S44" s="10"/>
      <c r="T44" s="36" t="s">
        <v>41</v>
      </c>
      <c r="U44" s="3">
        <f>Q38+Q40+Q42</f>
        <v>34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35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318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5" sqref="X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4.2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37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58</v>
      </c>
      <c r="F11" s="5"/>
      <c r="G11" s="53" t="s">
        <v>11</v>
      </c>
      <c r="H11" s="8"/>
      <c r="I11" s="9"/>
      <c r="J11" s="9"/>
      <c r="K11" s="61">
        <f>U32+U44+I66+I95+I111</f>
        <v>184</v>
      </c>
      <c r="M11" s="310"/>
      <c r="N11" s="311"/>
      <c r="O11" s="311"/>
      <c r="P11" s="58">
        <f>E11+K11</f>
        <v>242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23.966942148760332</v>
      </c>
      <c r="F13" s="5"/>
      <c r="G13" s="5"/>
      <c r="H13" s="5"/>
      <c r="I13" s="5"/>
      <c r="J13" s="11" t="s">
        <v>12</v>
      </c>
      <c r="K13" s="49">
        <f>K11*100/P11</f>
        <v>76.033057851239676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19</v>
      </c>
      <c r="D16" s="297"/>
      <c r="E16" s="298"/>
      <c r="F16" s="16">
        <f>G32</f>
        <v>27</v>
      </c>
      <c r="G16" s="238"/>
      <c r="H16" s="239"/>
      <c r="I16" s="15">
        <f>S32</f>
        <v>123</v>
      </c>
      <c r="J16" s="303"/>
      <c r="K16" s="304"/>
      <c r="L16" s="16">
        <f>U42</f>
        <v>5</v>
      </c>
      <c r="M16" s="256"/>
      <c r="N16" s="257"/>
      <c r="O16" s="17">
        <f>U44</f>
        <v>13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20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206"/>
      <c r="J20" s="206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206"/>
      <c r="V20" s="206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206"/>
      <c r="J21" s="206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206"/>
      <c r="V21" s="206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206"/>
      <c r="J22" s="206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206"/>
      <c r="V22" s="206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206"/>
      <c r="J23" s="206"/>
      <c r="K23" s="291"/>
      <c r="L23" s="10"/>
      <c r="M23" s="27" t="s">
        <v>138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206"/>
      <c r="V23" s="206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206"/>
      <c r="J24" s="206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206"/>
      <c r="V24" s="206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206"/>
      <c r="J25" s="206"/>
      <c r="K25" s="291"/>
      <c r="L25" s="10"/>
      <c r="M25" s="27" t="s">
        <v>29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206"/>
      <c r="V25" s="206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206"/>
      <c r="J26" s="206"/>
      <c r="K26" s="291"/>
      <c r="L26" s="10"/>
      <c r="M26" s="27" t="s">
        <v>31</v>
      </c>
      <c r="N26" s="10"/>
      <c r="O26" s="10"/>
      <c r="P26" s="10"/>
      <c r="Q26" s="31">
        <v>5</v>
      </c>
      <c r="R26" s="3">
        <v>1</v>
      </c>
      <c r="S26" s="32">
        <f t="shared" si="1"/>
        <v>5</v>
      </c>
      <c r="T26" s="10"/>
      <c r="U26" s="206"/>
      <c r="V26" s="206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206"/>
      <c r="J27" s="206"/>
      <c r="K27" s="291"/>
      <c r="L27" s="10"/>
      <c r="M27" s="27" t="s">
        <v>33</v>
      </c>
      <c r="N27" s="10"/>
      <c r="O27" s="10"/>
      <c r="P27" s="10"/>
      <c r="Q27" s="31">
        <v>24</v>
      </c>
      <c r="R27" s="3">
        <v>1</v>
      </c>
      <c r="S27" s="32">
        <f t="shared" si="1"/>
        <v>24</v>
      </c>
      <c r="T27" s="10"/>
      <c r="U27" s="206"/>
      <c r="V27" s="206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206"/>
      <c r="J28" s="206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206"/>
      <c r="V28" s="206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41</v>
      </c>
      <c r="T30" s="36" t="s">
        <v>38</v>
      </c>
      <c r="U30" s="3">
        <f>SUM(S21:S23)+(S27+S28)</f>
        <v>32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206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123</v>
      </c>
      <c r="T32" s="36" t="s">
        <v>41</v>
      </c>
      <c r="U32" s="3">
        <f>SUM(S24:S26)+SUM(S27:S28)</f>
        <v>33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5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5</v>
      </c>
      <c r="V42" s="10"/>
      <c r="W42" s="293"/>
    </row>
    <row r="43" spans="1:23" x14ac:dyDescent="0.25">
      <c r="A43" s="23"/>
      <c r="B43" s="10"/>
      <c r="C43" s="10"/>
      <c r="D43" s="10"/>
      <c r="E43" s="206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206"/>
      <c r="R43" s="10"/>
      <c r="S43" s="10"/>
      <c r="T43" s="11"/>
      <c r="U43" s="206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18</v>
      </c>
      <c r="R44" s="10"/>
      <c r="S44" s="10"/>
      <c r="T44" s="36" t="s">
        <v>41</v>
      </c>
      <c r="U44" s="3">
        <f>Q38+Q40+Q42</f>
        <v>13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>
        <v>1</v>
      </c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>
        <v>1</v>
      </c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>
        <v>2</v>
      </c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5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15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8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ht="1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318</v>
      </c>
      <c r="N79" s="10"/>
      <c r="O79" s="10"/>
      <c r="P79" s="10"/>
      <c r="Q79" s="3">
        <v>4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14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26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6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72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2</v>
      </c>
      <c r="F95" s="10"/>
      <c r="G95" s="10"/>
      <c r="H95" s="36" t="s">
        <v>41</v>
      </c>
      <c r="I95" s="3">
        <f>SUM(E70:E95)</f>
        <v>123</v>
      </c>
      <c r="J95" s="10"/>
      <c r="K95" s="291"/>
      <c r="M95" s="27" t="s">
        <v>124</v>
      </c>
      <c r="N95" s="10"/>
      <c r="O95" s="10"/>
      <c r="P95" s="10"/>
      <c r="Q95" s="3">
        <v>5</v>
      </c>
      <c r="R95" s="10"/>
      <c r="S95" s="10"/>
      <c r="T95" s="36" t="s">
        <v>38</v>
      </c>
      <c r="U95" s="3">
        <f>SUM(Q70:Q95)</f>
        <v>13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114"/>
  <sheetViews>
    <sheetView workbookViewId="0">
      <selection activeCell="I26" sqref="I26"/>
    </sheetView>
  </sheetViews>
  <sheetFormatPr defaultRowHeight="15" x14ac:dyDescent="0.25"/>
  <cols>
    <col min="1" max="4" width="9.140625" style="2"/>
    <col min="5" max="5" width="16.7109375" style="2" customWidth="1"/>
    <col min="6" max="12" width="9.140625" style="2"/>
    <col min="13" max="13" width="9.42578125" style="2" customWidth="1"/>
    <col min="14" max="14" width="10" style="2" customWidth="1"/>
    <col min="15" max="16" width="9.140625" style="2"/>
    <col min="17" max="17" width="10.7109375" style="2" customWidth="1"/>
    <col min="18" max="18" width="9.140625" style="2"/>
    <col min="19" max="19" width="9.85546875" style="2" customWidth="1"/>
    <col min="20" max="20" width="9.140625" style="2"/>
    <col min="21" max="21" width="9.85546875" style="2" customWidth="1"/>
    <col min="22" max="22" width="9.140625" style="2"/>
    <col min="23" max="23" width="9.42578125" style="2" customWidth="1"/>
    <col min="24" max="260" width="9.140625" style="2"/>
    <col min="261" max="261" width="16.7109375" style="2" customWidth="1"/>
    <col min="262" max="268" width="9.140625" style="2"/>
    <col min="269" max="269" width="9.42578125" style="2" customWidth="1"/>
    <col min="270" max="270" width="10" style="2" customWidth="1"/>
    <col min="271" max="272" width="9.140625" style="2"/>
    <col min="273" max="273" width="10.7109375" style="2" customWidth="1"/>
    <col min="274" max="278" width="9.140625" style="2"/>
    <col min="279" max="279" width="9.42578125" style="2" customWidth="1"/>
    <col min="280" max="516" width="9.140625" style="2"/>
    <col min="517" max="517" width="16.7109375" style="2" customWidth="1"/>
    <col min="518" max="524" width="9.140625" style="2"/>
    <col min="525" max="525" width="9.42578125" style="2" customWidth="1"/>
    <col min="526" max="526" width="10" style="2" customWidth="1"/>
    <col min="527" max="528" width="9.140625" style="2"/>
    <col min="529" max="529" width="10.7109375" style="2" customWidth="1"/>
    <col min="530" max="534" width="9.140625" style="2"/>
    <col min="535" max="535" width="9.42578125" style="2" customWidth="1"/>
    <col min="536" max="772" width="9.140625" style="2"/>
    <col min="773" max="773" width="16.7109375" style="2" customWidth="1"/>
    <col min="774" max="780" width="9.140625" style="2"/>
    <col min="781" max="781" width="9.42578125" style="2" customWidth="1"/>
    <col min="782" max="782" width="10" style="2" customWidth="1"/>
    <col min="783" max="784" width="9.140625" style="2"/>
    <col min="785" max="785" width="10.7109375" style="2" customWidth="1"/>
    <col min="786" max="790" width="9.140625" style="2"/>
    <col min="791" max="791" width="9.42578125" style="2" customWidth="1"/>
    <col min="792" max="1028" width="9.140625" style="2"/>
    <col min="1029" max="1029" width="16.7109375" style="2" customWidth="1"/>
    <col min="1030" max="1036" width="9.140625" style="2"/>
    <col min="1037" max="1037" width="9.42578125" style="2" customWidth="1"/>
    <col min="1038" max="1038" width="10" style="2" customWidth="1"/>
    <col min="1039" max="1040" width="9.140625" style="2"/>
    <col min="1041" max="1041" width="10.7109375" style="2" customWidth="1"/>
    <col min="1042" max="1046" width="9.140625" style="2"/>
    <col min="1047" max="1047" width="9.42578125" style="2" customWidth="1"/>
    <col min="1048" max="1284" width="9.140625" style="2"/>
    <col min="1285" max="1285" width="16.7109375" style="2" customWidth="1"/>
    <col min="1286" max="1292" width="9.140625" style="2"/>
    <col min="1293" max="1293" width="9.42578125" style="2" customWidth="1"/>
    <col min="1294" max="1294" width="10" style="2" customWidth="1"/>
    <col min="1295" max="1296" width="9.140625" style="2"/>
    <col min="1297" max="1297" width="10.7109375" style="2" customWidth="1"/>
    <col min="1298" max="1302" width="9.140625" style="2"/>
    <col min="1303" max="1303" width="9.42578125" style="2" customWidth="1"/>
    <col min="1304" max="1540" width="9.140625" style="2"/>
    <col min="1541" max="1541" width="16.7109375" style="2" customWidth="1"/>
    <col min="1542" max="1548" width="9.140625" style="2"/>
    <col min="1549" max="1549" width="9.42578125" style="2" customWidth="1"/>
    <col min="1550" max="1550" width="10" style="2" customWidth="1"/>
    <col min="1551" max="1552" width="9.140625" style="2"/>
    <col min="1553" max="1553" width="10.7109375" style="2" customWidth="1"/>
    <col min="1554" max="1558" width="9.140625" style="2"/>
    <col min="1559" max="1559" width="9.42578125" style="2" customWidth="1"/>
    <col min="1560" max="1796" width="9.140625" style="2"/>
    <col min="1797" max="1797" width="16.7109375" style="2" customWidth="1"/>
    <col min="1798" max="1804" width="9.140625" style="2"/>
    <col min="1805" max="1805" width="9.42578125" style="2" customWidth="1"/>
    <col min="1806" max="1806" width="10" style="2" customWidth="1"/>
    <col min="1807" max="1808" width="9.140625" style="2"/>
    <col min="1809" max="1809" width="10.7109375" style="2" customWidth="1"/>
    <col min="1810" max="1814" width="9.140625" style="2"/>
    <col min="1815" max="1815" width="9.42578125" style="2" customWidth="1"/>
    <col min="1816" max="2052" width="9.140625" style="2"/>
    <col min="2053" max="2053" width="16.7109375" style="2" customWidth="1"/>
    <col min="2054" max="2060" width="9.140625" style="2"/>
    <col min="2061" max="2061" width="9.42578125" style="2" customWidth="1"/>
    <col min="2062" max="2062" width="10" style="2" customWidth="1"/>
    <col min="2063" max="2064" width="9.140625" style="2"/>
    <col min="2065" max="2065" width="10.7109375" style="2" customWidth="1"/>
    <col min="2066" max="2070" width="9.140625" style="2"/>
    <col min="2071" max="2071" width="9.42578125" style="2" customWidth="1"/>
    <col min="2072" max="2308" width="9.140625" style="2"/>
    <col min="2309" max="2309" width="16.7109375" style="2" customWidth="1"/>
    <col min="2310" max="2316" width="9.140625" style="2"/>
    <col min="2317" max="2317" width="9.42578125" style="2" customWidth="1"/>
    <col min="2318" max="2318" width="10" style="2" customWidth="1"/>
    <col min="2319" max="2320" width="9.140625" style="2"/>
    <col min="2321" max="2321" width="10.7109375" style="2" customWidth="1"/>
    <col min="2322" max="2326" width="9.140625" style="2"/>
    <col min="2327" max="2327" width="9.42578125" style="2" customWidth="1"/>
    <col min="2328" max="2564" width="9.140625" style="2"/>
    <col min="2565" max="2565" width="16.7109375" style="2" customWidth="1"/>
    <col min="2566" max="2572" width="9.140625" style="2"/>
    <col min="2573" max="2573" width="9.42578125" style="2" customWidth="1"/>
    <col min="2574" max="2574" width="10" style="2" customWidth="1"/>
    <col min="2575" max="2576" width="9.140625" style="2"/>
    <col min="2577" max="2577" width="10.7109375" style="2" customWidth="1"/>
    <col min="2578" max="2582" width="9.140625" style="2"/>
    <col min="2583" max="2583" width="9.42578125" style="2" customWidth="1"/>
    <col min="2584" max="2820" width="9.140625" style="2"/>
    <col min="2821" max="2821" width="16.7109375" style="2" customWidth="1"/>
    <col min="2822" max="2828" width="9.140625" style="2"/>
    <col min="2829" max="2829" width="9.42578125" style="2" customWidth="1"/>
    <col min="2830" max="2830" width="10" style="2" customWidth="1"/>
    <col min="2831" max="2832" width="9.140625" style="2"/>
    <col min="2833" max="2833" width="10.7109375" style="2" customWidth="1"/>
    <col min="2834" max="2838" width="9.140625" style="2"/>
    <col min="2839" max="2839" width="9.42578125" style="2" customWidth="1"/>
    <col min="2840" max="3076" width="9.140625" style="2"/>
    <col min="3077" max="3077" width="16.7109375" style="2" customWidth="1"/>
    <col min="3078" max="3084" width="9.140625" style="2"/>
    <col min="3085" max="3085" width="9.42578125" style="2" customWidth="1"/>
    <col min="3086" max="3086" width="10" style="2" customWidth="1"/>
    <col min="3087" max="3088" width="9.140625" style="2"/>
    <col min="3089" max="3089" width="10.7109375" style="2" customWidth="1"/>
    <col min="3090" max="3094" width="9.140625" style="2"/>
    <col min="3095" max="3095" width="9.42578125" style="2" customWidth="1"/>
    <col min="3096" max="3332" width="9.140625" style="2"/>
    <col min="3333" max="3333" width="16.7109375" style="2" customWidth="1"/>
    <col min="3334" max="3340" width="9.140625" style="2"/>
    <col min="3341" max="3341" width="9.42578125" style="2" customWidth="1"/>
    <col min="3342" max="3342" width="10" style="2" customWidth="1"/>
    <col min="3343" max="3344" width="9.140625" style="2"/>
    <col min="3345" max="3345" width="10.7109375" style="2" customWidth="1"/>
    <col min="3346" max="3350" width="9.140625" style="2"/>
    <col min="3351" max="3351" width="9.42578125" style="2" customWidth="1"/>
    <col min="3352" max="3588" width="9.140625" style="2"/>
    <col min="3589" max="3589" width="16.7109375" style="2" customWidth="1"/>
    <col min="3590" max="3596" width="9.140625" style="2"/>
    <col min="3597" max="3597" width="9.42578125" style="2" customWidth="1"/>
    <col min="3598" max="3598" width="10" style="2" customWidth="1"/>
    <col min="3599" max="3600" width="9.140625" style="2"/>
    <col min="3601" max="3601" width="10.7109375" style="2" customWidth="1"/>
    <col min="3602" max="3606" width="9.140625" style="2"/>
    <col min="3607" max="3607" width="9.42578125" style="2" customWidth="1"/>
    <col min="3608" max="3844" width="9.140625" style="2"/>
    <col min="3845" max="3845" width="16.7109375" style="2" customWidth="1"/>
    <col min="3846" max="3852" width="9.140625" style="2"/>
    <col min="3853" max="3853" width="9.42578125" style="2" customWidth="1"/>
    <col min="3854" max="3854" width="10" style="2" customWidth="1"/>
    <col min="3855" max="3856" width="9.140625" style="2"/>
    <col min="3857" max="3857" width="10.7109375" style="2" customWidth="1"/>
    <col min="3858" max="3862" width="9.140625" style="2"/>
    <col min="3863" max="3863" width="9.42578125" style="2" customWidth="1"/>
    <col min="3864" max="4100" width="9.140625" style="2"/>
    <col min="4101" max="4101" width="16.7109375" style="2" customWidth="1"/>
    <col min="4102" max="4108" width="9.140625" style="2"/>
    <col min="4109" max="4109" width="9.42578125" style="2" customWidth="1"/>
    <col min="4110" max="4110" width="10" style="2" customWidth="1"/>
    <col min="4111" max="4112" width="9.140625" style="2"/>
    <col min="4113" max="4113" width="10.7109375" style="2" customWidth="1"/>
    <col min="4114" max="4118" width="9.140625" style="2"/>
    <col min="4119" max="4119" width="9.42578125" style="2" customWidth="1"/>
    <col min="4120" max="4356" width="9.140625" style="2"/>
    <col min="4357" max="4357" width="16.7109375" style="2" customWidth="1"/>
    <col min="4358" max="4364" width="9.140625" style="2"/>
    <col min="4365" max="4365" width="9.42578125" style="2" customWidth="1"/>
    <col min="4366" max="4366" width="10" style="2" customWidth="1"/>
    <col min="4367" max="4368" width="9.140625" style="2"/>
    <col min="4369" max="4369" width="10.7109375" style="2" customWidth="1"/>
    <col min="4370" max="4374" width="9.140625" style="2"/>
    <col min="4375" max="4375" width="9.42578125" style="2" customWidth="1"/>
    <col min="4376" max="4612" width="9.140625" style="2"/>
    <col min="4613" max="4613" width="16.7109375" style="2" customWidth="1"/>
    <col min="4614" max="4620" width="9.140625" style="2"/>
    <col min="4621" max="4621" width="9.42578125" style="2" customWidth="1"/>
    <col min="4622" max="4622" width="10" style="2" customWidth="1"/>
    <col min="4623" max="4624" width="9.140625" style="2"/>
    <col min="4625" max="4625" width="10.7109375" style="2" customWidth="1"/>
    <col min="4626" max="4630" width="9.140625" style="2"/>
    <col min="4631" max="4631" width="9.42578125" style="2" customWidth="1"/>
    <col min="4632" max="4868" width="9.140625" style="2"/>
    <col min="4869" max="4869" width="16.7109375" style="2" customWidth="1"/>
    <col min="4870" max="4876" width="9.140625" style="2"/>
    <col min="4877" max="4877" width="9.42578125" style="2" customWidth="1"/>
    <col min="4878" max="4878" width="10" style="2" customWidth="1"/>
    <col min="4879" max="4880" width="9.140625" style="2"/>
    <col min="4881" max="4881" width="10.7109375" style="2" customWidth="1"/>
    <col min="4882" max="4886" width="9.140625" style="2"/>
    <col min="4887" max="4887" width="9.42578125" style="2" customWidth="1"/>
    <col min="4888" max="5124" width="9.140625" style="2"/>
    <col min="5125" max="5125" width="16.7109375" style="2" customWidth="1"/>
    <col min="5126" max="5132" width="9.140625" style="2"/>
    <col min="5133" max="5133" width="9.42578125" style="2" customWidth="1"/>
    <col min="5134" max="5134" width="10" style="2" customWidth="1"/>
    <col min="5135" max="5136" width="9.140625" style="2"/>
    <col min="5137" max="5137" width="10.7109375" style="2" customWidth="1"/>
    <col min="5138" max="5142" width="9.140625" style="2"/>
    <col min="5143" max="5143" width="9.42578125" style="2" customWidth="1"/>
    <col min="5144" max="5380" width="9.140625" style="2"/>
    <col min="5381" max="5381" width="16.7109375" style="2" customWidth="1"/>
    <col min="5382" max="5388" width="9.140625" style="2"/>
    <col min="5389" max="5389" width="9.42578125" style="2" customWidth="1"/>
    <col min="5390" max="5390" width="10" style="2" customWidth="1"/>
    <col min="5391" max="5392" width="9.140625" style="2"/>
    <col min="5393" max="5393" width="10.7109375" style="2" customWidth="1"/>
    <col min="5394" max="5398" width="9.140625" style="2"/>
    <col min="5399" max="5399" width="9.42578125" style="2" customWidth="1"/>
    <col min="5400" max="5636" width="9.140625" style="2"/>
    <col min="5637" max="5637" width="16.7109375" style="2" customWidth="1"/>
    <col min="5638" max="5644" width="9.140625" style="2"/>
    <col min="5645" max="5645" width="9.42578125" style="2" customWidth="1"/>
    <col min="5646" max="5646" width="10" style="2" customWidth="1"/>
    <col min="5647" max="5648" width="9.140625" style="2"/>
    <col min="5649" max="5649" width="10.7109375" style="2" customWidth="1"/>
    <col min="5650" max="5654" width="9.140625" style="2"/>
    <col min="5655" max="5655" width="9.42578125" style="2" customWidth="1"/>
    <col min="5656" max="5892" width="9.140625" style="2"/>
    <col min="5893" max="5893" width="16.7109375" style="2" customWidth="1"/>
    <col min="5894" max="5900" width="9.140625" style="2"/>
    <col min="5901" max="5901" width="9.42578125" style="2" customWidth="1"/>
    <col min="5902" max="5902" width="10" style="2" customWidth="1"/>
    <col min="5903" max="5904" width="9.140625" style="2"/>
    <col min="5905" max="5905" width="10.7109375" style="2" customWidth="1"/>
    <col min="5906" max="5910" width="9.140625" style="2"/>
    <col min="5911" max="5911" width="9.42578125" style="2" customWidth="1"/>
    <col min="5912" max="6148" width="9.140625" style="2"/>
    <col min="6149" max="6149" width="16.7109375" style="2" customWidth="1"/>
    <col min="6150" max="6156" width="9.140625" style="2"/>
    <col min="6157" max="6157" width="9.42578125" style="2" customWidth="1"/>
    <col min="6158" max="6158" width="10" style="2" customWidth="1"/>
    <col min="6159" max="6160" width="9.140625" style="2"/>
    <col min="6161" max="6161" width="10.7109375" style="2" customWidth="1"/>
    <col min="6162" max="6166" width="9.140625" style="2"/>
    <col min="6167" max="6167" width="9.42578125" style="2" customWidth="1"/>
    <col min="6168" max="6404" width="9.140625" style="2"/>
    <col min="6405" max="6405" width="16.7109375" style="2" customWidth="1"/>
    <col min="6406" max="6412" width="9.140625" style="2"/>
    <col min="6413" max="6413" width="9.42578125" style="2" customWidth="1"/>
    <col min="6414" max="6414" width="10" style="2" customWidth="1"/>
    <col min="6415" max="6416" width="9.140625" style="2"/>
    <col min="6417" max="6417" width="10.7109375" style="2" customWidth="1"/>
    <col min="6418" max="6422" width="9.140625" style="2"/>
    <col min="6423" max="6423" width="9.42578125" style="2" customWidth="1"/>
    <col min="6424" max="6660" width="9.140625" style="2"/>
    <col min="6661" max="6661" width="16.7109375" style="2" customWidth="1"/>
    <col min="6662" max="6668" width="9.140625" style="2"/>
    <col min="6669" max="6669" width="9.42578125" style="2" customWidth="1"/>
    <col min="6670" max="6670" width="10" style="2" customWidth="1"/>
    <col min="6671" max="6672" width="9.140625" style="2"/>
    <col min="6673" max="6673" width="10.7109375" style="2" customWidth="1"/>
    <col min="6674" max="6678" width="9.140625" style="2"/>
    <col min="6679" max="6679" width="9.42578125" style="2" customWidth="1"/>
    <col min="6680" max="6916" width="9.140625" style="2"/>
    <col min="6917" max="6917" width="16.7109375" style="2" customWidth="1"/>
    <col min="6918" max="6924" width="9.140625" style="2"/>
    <col min="6925" max="6925" width="9.42578125" style="2" customWidth="1"/>
    <col min="6926" max="6926" width="10" style="2" customWidth="1"/>
    <col min="6927" max="6928" width="9.140625" style="2"/>
    <col min="6929" max="6929" width="10.7109375" style="2" customWidth="1"/>
    <col min="6930" max="6934" width="9.140625" style="2"/>
    <col min="6935" max="6935" width="9.42578125" style="2" customWidth="1"/>
    <col min="6936" max="7172" width="9.140625" style="2"/>
    <col min="7173" max="7173" width="16.7109375" style="2" customWidth="1"/>
    <col min="7174" max="7180" width="9.140625" style="2"/>
    <col min="7181" max="7181" width="9.42578125" style="2" customWidth="1"/>
    <col min="7182" max="7182" width="10" style="2" customWidth="1"/>
    <col min="7183" max="7184" width="9.140625" style="2"/>
    <col min="7185" max="7185" width="10.7109375" style="2" customWidth="1"/>
    <col min="7186" max="7190" width="9.140625" style="2"/>
    <col min="7191" max="7191" width="9.42578125" style="2" customWidth="1"/>
    <col min="7192" max="7428" width="9.140625" style="2"/>
    <col min="7429" max="7429" width="16.7109375" style="2" customWidth="1"/>
    <col min="7430" max="7436" width="9.140625" style="2"/>
    <col min="7437" max="7437" width="9.42578125" style="2" customWidth="1"/>
    <col min="7438" max="7438" width="10" style="2" customWidth="1"/>
    <col min="7439" max="7440" width="9.140625" style="2"/>
    <col min="7441" max="7441" width="10.7109375" style="2" customWidth="1"/>
    <col min="7442" max="7446" width="9.140625" style="2"/>
    <col min="7447" max="7447" width="9.42578125" style="2" customWidth="1"/>
    <col min="7448" max="7684" width="9.140625" style="2"/>
    <col min="7685" max="7685" width="16.7109375" style="2" customWidth="1"/>
    <col min="7686" max="7692" width="9.140625" style="2"/>
    <col min="7693" max="7693" width="9.42578125" style="2" customWidth="1"/>
    <col min="7694" max="7694" width="10" style="2" customWidth="1"/>
    <col min="7695" max="7696" width="9.140625" style="2"/>
    <col min="7697" max="7697" width="10.7109375" style="2" customWidth="1"/>
    <col min="7698" max="7702" width="9.140625" style="2"/>
    <col min="7703" max="7703" width="9.42578125" style="2" customWidth="1"/>
    <col min="7704" max="7940" width="9.140625" style="2"/>
    <col min="7941" max="7941" width="16.7109375" style="2" customWidth="1"/>
    <col min="7942" max="7948" width="9.140625" style="2"/>
    <col min="7949" max="7949" width="9.42578125" style="2" customWidth="1"/>
    <col min="7950" max="7950" width="10" style="2" customWidth="1"/>
    <col min="7951" max="7952" width="9.140625" style="2"/>
    <col min="7953" max="7953" width="10.7109375" style="2" customWidth="1"/>
    <col min="7954" max="7958" width="9.140625" style="2"/>
    <col min="7959" max="7959" width="9.42578125" style="2" customWidth="1"/>
    <col min="7960" max="8196" width="9.140625" style="2"/>
    <col min="8197" max="8197" width="16.7109375" style="2" customWidth="1"/>
    <col min="8198" max="8204" width="9.140625" style="2"/>
    <col min="8205" max="8205" width="9.42578125" style="2" customWidth="1"/>
    <col min="8206" max="8206" width="10" style="2" customWidth="1"/>
    <col min="8207" max="8208" width="9.140625" style="2"/>
    <col min="8209" max="8209" width="10.7109375" style="2" customWidth="1"/>
    <col min="8210" max="8214" width="9.140625" style="2"/>
    <col min="8215" max="8215" width="9.42578125" style="2" customWidth="1"/>
    <col min="8216" max="8452" width="9.140625" style="2"/>
    <col min="8453" max="8453" width="16.7109375" style="2" customWidth="1"/>
    <col min="8454" max="8460" width="9.140625" style="2"/>
    <col min="8461" max="8461" width="9.42578125" style="2" customWidth="1"/>
    <col min="8462" max="8462" width="10" style="2" customWidth="1"/>
    <col min="8463" max="8464" width="9.140625" style="2"/>
    <col min="8465" max="8465" width="10.7109375" style="2" customWidth="1"/>
    <col min="8466" max="8470" width="9.140625" style="2"/>
    <col min="8471" max="8471" width="9.42578125" style="2" customWidth="1"/>
    <col min="8472" max="8708" width="9.140625" style="2"/>
    <col min="8709" max="8709" width="16.7109375" style="2" customWidth="1"/>
    <col min="8710" max="8716" width="9.140625" style="2"/>
    <col min="8717" max="8717" width="9.42578125" style="2" customWidth="1"/>
    <col min="8718" max="8718" width="10" style="2" customWidth="1"/>
    <col min="8719" max="8720" width="9.140625" style="2"/>
    <col min="8721" max="8721" width="10.7109375" style="2" customWidth="1"/>
    <col min="8722" max="8726" width="9.140625" style="2"/>
    <col min="8727" max="8727" width="9.42578125" style="2" customWidth="1"/>
    <col min="8728" max="8964" width="9.140625" style="2"/>
    <col min="8965" max="8965" width="16.7109375" style="2" customWidth="1"/>
    <col min="8966" max="8972" width="9.140625" style="2"/>
    <col min="8973" max="8973" width="9.42578125" style="2" customWidth="1"/>
    <col min="8974" max="8974" width="10" style="2" customWidth="1"/>
    <col min="8975" max="8976" width="9.140625" style="2"/>
    <col min="8977" max="8977" width="10.7109375" style="2" customWidth="1"/>
    <col min="8978" max="8982" width="9.140625" style="2"/>
    <col min="8983" max="8983" width="9.42578125" style="2" customWidth="1"/>
    <col min="8984" max="9220" width="9.140625" style="2"/>
    <col min="9221" max="9221" width="16.7109375" style="2" customWidth="1"/>
    <col min="9222" max="9228" width="9.140625" style="2"/>
    <col min="9229" max="9229" width="9.42578125" style="2" customWidth="1"/>
    <col min="9230" max="9230" width="10" style="2" customWidth="1"/>
    <col min="9231" max="9232" width="9.140625" style="2"/>
    <col min="9233" max="9233" width="10.7109375" style="2" customWidth="1"/>
    <col min="9234" max="9238" width="9.140625" style="2"/>
    <col min="9239" max="9239" width="9.42578125" style="2" customWidth="1"/>
    <col min="9240" max="9476" width="9.140625" style="2"/>
    <col min="9477" max="9477" width="16.7109375" style="2" customWidth="1"/>
    <col min="9478" max="9484" width="9.140625" style="2"/>
    <col min="9485" max="9485" width="9.42578125" style="2" customWidth="1"/>
    <col min="9486" max="9486" width="10" style="2" customWidth="1"/>
    <col min="9487" max="9488" width="9.140625" style="2"/>
    <col min="9489" max="9489" width="10.7109375" style="2" customWidth="1"/>
    <col min="9490" max="9494" width="9.140625" style="2"/>
    <col min="9495" max="9495" width="9.42578125" style="2" customWidth="1"/>
    <col min="9496" max="9732" width="9.140625" style="2"/>
    <col min="9733" max="9733" width="16.7109375" style="2" customWidth="1"/>
    <col min="9734" max="9740" width="9.140625" style="2"/>
    <col min="9741" max="9741" width="9.42578125" style="2" customWidth="1"/>
    <col min="9742" max="9742" width="10" style="2" customWidth="1"/>
    <col min="9743" max="9744" width="9.140625" style="2"/>
    <col min="9745" max="9745" width="10.7109375" style="2" customWidth="1"/>
    <col min="9746" max="9750" width="9.140625" style="2"/>
    <col min="9751" max="9751" width="9.42578125" style="2" customWidth="1"/>
    <col min="9752" max="9988" width="9.140625" style="2"/>
    <col min="9989" max="9989" width="16.7109375" style="2" customWidth="1"/>
    <col min="9990" max="9996" width="9.140625" style="2"/>
    <col min="9997" max="9997" width="9.42578125" style="2" customWidth="1"/>
    <col min="9998" max="9998" width="10" style="2" customWidth="1"/>
    <col min="9999" max="10000" width="9.140625" style="2"/>
    <col min="10001" max="10001" width="10.7109375" style="2" customWidth="1"/>
    <col min="10002" max="10006" width="9.140625" style="2"/>
    <col min="10007" max="10007" width="9.42578125" style="2" customWidth="1"/>
    <col min="10008" max="10244" width="9.140625" style="2"/>
    <col min="10245" max="10245" width="16.7109375" style="2" customWidth="1"/>
    <col min="10246" max="10252" width="9.140625" style="2"/>
    <col min="10253" max="10253" width="9.42578125" style="2" customWidth="1"/>
    <col min="10254" max="10254" width="10" style="2" customWidth="1"/>
    <col min="10255" max="10256" width="9.140625" style="2"/>
    <col min="10257" max="10257" width="10.7109375" style="2" customWidth="1"/>
    <col min="10258" max="10262" width="9.140625" style="2"/>
    <col min="10263" max="10263" width="9.42578125" style="2" customWidth="1"/>
    <col min="10264" max="10500" width="9.140625" style="2"/>
    <col min="10501" max="10501" width="16.7109375" style="2" customWidth="1"/>
    <col min="10502" max="10508" width="9.140625" style="2"/>
    <col min="10509" max="10509" width="9.42578125" style="2" customWidth="1"/>
    <col min="10510" max="10510" width="10" style="2" customWidth="1"/>
    <col min="10511" max="10512" width="9.140625" style="2"/>
    <col min="10513" max="10513" width="10.7109375" style="2" customWidth="1"/>
    <col min="10514" max="10518" width="9.140625" style="2"/>
    <col min="10519" max="10519" width="9.42578125" style="2" customWidth="1"/>
    <col min="10520" max="10756" width="9.140625" style="2"/>
    <col min="10757" max="10757" width="16.7109375" style="2" customWidth="1"/>
    <col min="10758" max="10764" width="9.140625" style="2"/>
    <col min="10765" max="10765" width="9.42578125" style="2" customWidth="1"/>
    <col min="10766" max="10766" width="10" style="2" customWidth="1"/>
    <col min="10767" max="10768" width="9.140625" style="2"/>
    <col min="10769" max="10769" width="10.7109375" style="2" customWidth="1"/>
    <col min="10770" max="10774" width="9.140625" style="2"/>
    <col min="10775" max="10775" width="9.42578125" style="2" customWidth="1"/>
    <col min="10776" max="11012" width="9.140625" style="2"/>
    <col min="11013" max="11013" width="16.7109375" style="2" customWidth="1"/>
    <col min="11014" max="11020" width="9.140625" style="2"/>
    <col min="11021" max="11021" width="9.42578125" style="2" customWidth="1"/>
    <col min="11022" max="11022" width="10" style="2" customWidth="1"/>
    <col min="11023" max="11024" width="9.140625" style="2"/>
    <col min="11025" max="11025" width="10.7109375" style="2" customWidth="1"/>
    <col min="11026" max="11030" width="9.140625" style="2"/>
    <col min="11031" max="11031" width="9.42578125" style="2" customWidth="1"/>
    <col min="11032" max="11268" width="9.140625" style="2"/>
    <col min="11269" max="11269" width="16.7109375" style="2" customWidth="1"/>
    <col min="11270" max="11276" width="9.140625" style="2"/>
    <col min="11277" max="11277" width="9.42578125" style="2" customWidth="1"/>
    <col min="11278" max="11278" width="10" style="2" customWidth="1"/>
    <col min="11279" max="11280" width="9.140625" style="2"/>
    <col min="11281" max="11281" width="10.7109375" style="2" customWidth="1"/>
    <col min="11282" max="11286" width="9.140625" style="2"/>
    <col min="11287" max="11287" width="9.42578125" style="2" customWidth="1"/>
    <col min="11288" max="11524" width="9.140625" style="2"/>
    <col min="11525" max="11525" width="16.7109375" style="2" customWidth="1"/>
    <col min="11526" max="11532" width="9.140625" style="2"/>
    <col min="11533" max="11533" width="9.42578125" style="2" customWidth="1"/>
    <col min="11534" max="11534" width="10" style="2" customWidth="1"/>
    <col min="11535" max="11536" width="9.140625" style="2"/>
    <col min="11537" max="11537" width="10.7109375" style="2" customWidth="1"/>
    <col min="11538" max="11542" width="9.140625" style="2"/>
    <col min="11543" max="11543" width="9.42578125" style="2" customWidth="1"/>
    <col min="11544" max="11780" width="9.140625" style="2"/>
    <col min="11781" max="11781" width="16.7109375" style="2" customWidth="1"/>
    <col min="11782" max="11788" width="9.140625" style="2"/>
    <col min="11789" max="11789" width="9.42578125" style="2" customWidth="1"/>
    <col min="11790" max="11790" width="10" style="2" customWidth="1"/>
    <col min="11791" max="11792" width="9.140625" style="2"/>
    <col min="11793" max="11793" width="10.7109375" style="2" customWidth="1"/>
    <col min="11794" max="11798" width="9.140625" style="2"/>
    <col min="11799" max="11799" width="9.42578125" style="2" customWidth="1"/>
    <col min="11800" max="12036" width="9.140625" style="2"/>
    <col min="12037" max="12037" width="16.7109375" style="2" customWidth="1"/>
    <col min="12038" max="12044" width="9.140625" style="2"/>
    <col min="12045" max="12045" width="9.42578125" style="2" customWidth="1"/>
    <col min="12046" max="12046" width="10" style="2" customWidth="1"/>
    <col min="12047" max="12048" width="9.140625" style="2"/>
    <col min="12049" max="12049" width="10.7109375" style="2" customWidth="1"/>
    <col min="12050" max="12054" width="9.140625" style="2"/>
    <col min="12055" max="12055" width="9.42578125" style="2" customWidth="1"/>
    <col min="12056" max="12292" width="9.140625" style="2"/>
    <col min="12293" max="12293" width="16.7109375" style="2" customWidth="1"/>
    <col min="12294" max="12300" width="9.140625" style="2"/>
    <col min="12301" max="12301" width="9.42578125" style="2" customWidth="1"/>
    <col min="12302" max="12302" width="10" style="2" customWidth="1"/>
    <col min="12303" max="12304" width="9.140625" style="2"/>
    <col min="12305" max="12305" width="10.7109375" style="2" customWidth="1"/>
    <col min="12306" max="12310" width="9.140625" style="2"/>
    <col min="12311" max="12311" width="9.42578125" style="2" customWidth="1"/>
    <col min="12312" max="12548" width="9.140625" style="2"/>
    <col min="12549" max="12549" width="16.7109375" style="2" customWidth="1"/>
    <col min="12550" max="12556" width="9.140625" style="2"/>
    <col min="12557" max="12557" width="9.42578125" style="2" customWidth="1"/>
    <col min="12558" max="12558" width="10" style="2" customWidth="1"/>
    <col min="12559" max="12560" width="9.140625" style="2"/>
    <col min="12561" max="12561" width="10.7109375" style="2" customWidth="1"/>
    <col min="12562" max="12566" width="9.140625" style="2"/>
    <col min="12567" max="12567" width="9.42578125" style="2" customWidth="1"/>
    <col min="12568" max="12804" width="9.140625" style="2"/>
    <col min="12805" max="12805" width="16.7109375" style="2" customWidth="1"/>
    <col min="12806" max="12812" width="9.140625" style="2"/>
    <col min="12813" max="12813" width="9.42578125" style="2" customWidth="1"/>
    <col min="12814" max="12814" width="10" style="2" customWidth="1"/>
    <col min="12815" max="12816" width="9.140625" style="2"/>
    <col min="12817" max="12817" width="10.7109375" style="2" customWidth="1"/>
    <col min="12818" max="12822" width="9.140625" style="2"/>
    <col min="12823" max="12823" width="9.42578125" style="2" customWidth="1"/>
    <col min="12824" max="13060" width="9.140625" style="2"/>
    <col min="13061" max="13061" width="16.7109375" style="2" customWidth="1"/>
    <col min="13062" max="13068" width="9.140625" style="2"/>
    <col min="13069" max="13069" width="9.42578125" style="2" customWidth="1"/>
    <col min="13070" max="13070" width="10" style="2" customWidth="1"/>
    <col min="13071" max="13072" width="9.140625" style="2"/>
    <col min="13073" max="13073" width="10.7109375" style="2" customWidth="1"/>
    <col min="13074" max="13078" width="9.140625" style="2"/>
    <col min="13079" max="13079" width="9.42578125" style="2" customWidth="1"/>
    <col min="13080" max="13316" width="9.140625" style="2"/>
    <col min="13317" max="13317" width="16.7109375" style="2" customWidth="1"/>
    <col min="13318" max="13324" width="9.140625" style="2"/>
    <col min="13325" max="13325" width="9.42578125" style="2" customWidth="1"/>
    <col min="13326" max="13326" width="10" style="2" customWidth="1"/>
    <col min="13327" max="13328" width="9.140625" style="2"/>
    <col min="13329" max="13329" width="10.7109375" style="2" customWidth="1"/>
    <col min="13330" max="13334" width="9.140625" style="2"/>
    <col min="13335" max="13335" width="9.42578125" style="2" customWidth="1"/>
    <col min="13336" max="13572" width="9.140625" style="2"/>
    <col min="13573" max="13573" width="16.7109375" style="2" customWidth="1"/>
    <col min="13574" max="13580" width="9.140625" style="2"/>
    <col min="13581" max="13581" width="9.42578125" style="2" customWidth="1"/>
    <col min="13582" max="13582" width="10" style="2" customWidth="1"/>
    <col min="13583" max="13584" width="9.140625" style="2"/>
    <col min="13585" max="13585" width="10.7109375" style="2" customWidth="1"/>
    <col min="13586" max="13590" width="9.140625" style="2"/>
    <col min="13591" max="13591" width="9.42578125" style="2" customWidth="1"/>
    <col min="13592" max="13828" width="9.140625" style="2"/>
    <col min="13829" max="13829" width="16.7109375" style="2" customWidth="1"/>
    <col min="13830" max="13836" width="9.140625" style="2"/>
    <col min="13837" max="13837" width="9.42578125" style="2" customWidth="1"/>
    <col min="13838" max="13838" width="10" style="2" customWidth="1"/>
    <col min="13839" max="13840" width="9.140625" style="2"/>
    <col min="13841" max="13841" width="10.7109375" style="2" customWidth="1"/>
    <col min="13842" max="13846" width="9.140625" style="2"/>
    <col min="13847" max="13847" width="9.42578125" style="2" customWidth="1"/>
    <col min="13848" max="14084" width="9.140625" style="2"/>
    <col min="14085" max="14085" width="16.7109375" style="2" customWidth="1"/>
    <col min="14086" max="14092" width="9.140625" style="2"/>
    <col min="14093" max="14093" width="9.42578125" style="2" customWidth="1"/>
    <col min="14094" max="14094" width="10" style="2" customWidth="1"/>
    <col min="14095" max="14096" width="9.140625" style="2"/>
    <col min="14097" max="14097" width="10.7109375" style="2" customWidth="1"/>
    <col min="14098" max="14102" width="9.140625" style="2"/>
    <col min="14103" max="14103" width="9.42578125" style="2" customWidth="1"/>
    <col min="14104" max="14340" width="9.140625" style="2"/>
    <col min="14341" max="14341" width="16.7109375" style="2" customWidth="1"/>
    <col min="14342" max="14348" width="9.140625" style="2"/>
    <col min="14349" max="14349" width="9.42578125" style="2" customWidth="1"/>
    <col min="14350" max="14350" width="10" style="2" customWidth="1"/>
    <col min="14351" max="14352" width="9.140625" style="2"/>
    <col min="14353" max="14353" width="10.7109375" style="2" customWidth="1"/>
    <col min="14354" max="14358" width="9.140625" style="2"/>
    <col min="14359" max="14359" width="9.42578125" style="2" customWidth="1"/>
    <col min="14360" max="14596" width="9.140625" style="2"/>
    <col min="14597" max="14597" width="16.7109375" style="2" customWidth="1"/>
    <col min="14598" max="14604" width="9.140625" style="2"/>
    <col min="14605" max="14605" width="9.42578125" style="2" customWidth="1"/>
    <col min="14606" max="14606" width="10" style="2" customWidth="1"/>
    <col min="14607" max="14608" width="9.140625" style="2"/>
    <col min="14609" max="14609" width="10.7109375" style="2" customWidth="1"/>
    <col min="14610" max="14614" width="9.140625" style="2"/>
    <col min="14615" max="14615" width="9.42578125" style="2" customWidth="1"/>
    <col min="14616" max="14852" width="9.140625" style="2"/>
    <col min="14853" max="14853" width="16.7109375" style="2" customWidth="1"/>
    <col min="14854" max="14860" width="9.140625" style="2"/>
    <col min="14861" max="14861" width="9.42578125" style="2" customWidth="1"/>
    <col min="14862" max="14862" width="10" style="2" customWidth="1"/>
    <col min="14863" max="14864" width="9.140625" style="2"/>
    <col min="14865" max="14865" width="10.7109375" style="2" customWidth="1"/>
    <col min="14866" max="14870" width="9.140625" style="2"/>
    <col min="14871" max="14871" width="9.42578125" style="2" customWidth="1"/>
    <col min="14872" max="15108" width="9.140625" style="2"/>
    <col min="15109" max="15109" width="16.7109375" style="2" customWidth="1"/>
    <col min="15110" max="15116" width="9.140625" style="2"/>
    <col min="15117" max="15117" width="9.42578125" style="2" customWidth="1"/>
    <col min="15118" max="15118" width="10" style="2" customWidth="1"/>
    <col min="15119" max="15120" width="9.140625" style="2"/>
    <col min="15121" max="15121" width="10.7109375" style="2" customWidth="1"/>
    <col min="15122" max="15126" width="9.140625" style="2"/>
    <col min="15127" max="15127" width="9.42578125" style="2" customWidth="1"/>
    <col min="15128" max="15364" width="9.140625" style="2"/>
    <col min="15365" max="15365" width="16.7109375" style="2" customWidth="1"/>
    <col min="15366" max="15372" width="9.140625" style="2"/>
    <col min="15373" max="15373" width="9.42578125" style="2" customWidth="1"/>
    <col min="15374" max="15374" width="10" style="2" customWidth="1"/>
    <col min="15375" max="15376" width="9.140625" style="2"/>
    <col min="15377" max="15377" width="10.7109375" style="2" customWidth="1"/>
    <col min="15378" max="15382" width="9.140625" style="2"/>
    <col min="15383" max="15383" width="9.42578125" style="2" customWidth="1"/>
    <col min="15384" max="15620" width="9.140625" style="2"/>
    <col min="15621" max="15621" width="16.7109375" style="2" customWidth="1"/>
    <col min="15622" max="15628" width="9.140625" style="2"/>
    <col min="15629" max="15629" width="9.42578125" style="2" customWidth="1"/>
    <col min="15630" max="15630" width="10" style="2" customWidth="1"/>
    <col min="15631" max="15632" width="9.140625" style="2"/>
    <col min="15633" max="15633" width="10.7109375" style="2" customWidth="1"/>
    <col min="15634" max="15638" width="9.140625" style="2"/>
    <col min="15639" max="15639" width="9.42578125" style="2" customWidth="1"/>
    <col min="15640" max="15876" width="9.140625" style="2"/>
    <col min="15877" max="15877" width="16.7109375" style="2" customWidth="1"/>
    <col min="15878" max="15884" width="9.140625" style="2"/>
    <col min="15885" max="15885" width="9.42578125" style="2" customWidth="1"/>
    <col min="15886" max="15886" width="10" style="2" customWidth="1"/>
    <col min="15887" max="15888" width="9.140625" style="2"/>
    <col min="15889" max="15889" width="10.7109375" style="2" customWidth="1"/>
    <col min="15890" max="15894" width="9.140625" style="2"/>
    <col min="15895" max="15895" width="9.42578125" style="2" customWidth="1"/>
    <col min="15896" max="16132" width="9.140625" style="2"/>
    <col min="16133" max="16133" width="16.7109375" style="2" customWidth="1"/>
    <col min="16134" max="16140" width="9.140625" style="2"/>
    <col min="16141" max="16141" width="9.42578125" style="2" customWidth="1"/>
    <col min="16142" max="16142" width="10" style="2" customWidth="1"/>
    <col min="16143" max="16144" width="9.140625" style="2"/>
    <col min="16145" max="16145" width="10.7109375" style="2" customWidth="1"/>
    <col min="16146" max="16150" width="9.140625" style="2"/>
    <col min="16151" max="16151" width="9.42578125" style="2" customWidth="1"/>
    <col min="16152" max="16384" width="9.140625" style="2"/>
  </cols>
  <sheetData>
    <row r="1" spans="2:25" x14ac:dyDescent="0.25">
      <c r="B1" s="1" t="s">
        <v>0</v>
      </c>
      <c r="X1" s="68"/>
      <c r="Y1" s="68"/>
    </row>
    <row r="2" spans="2:25" x14ac:dyDescent="0.25">
      <c r="B2" s="1" t="s">
        <v>1</v>
      </c>
      <c r="Y2" s="68"/>
    </row>
    <row r="3" spans="2:25" x14ac:dyDescent="0.25">
      <c r="B3" s="1" t="s">
        <v>2</v>
      </c>
      <c r="R3" s="68"/>
      <c r="S3" s="68"/>
      <c r="T3" s="68"/>
      <c r="U3" s="155"/>
      <c r="V3" s="155"/>
      <c r="W3" s="155"/>
      <c r="X3" s="169"/>
      <c r="Y3" s="68"/>
    </row>
    <row r="4" spans="2:25" ht="15" customHeight="1" thickBot="1" x14ac:dyDescent="0.3">
      <c r="R4" s="68"/>
      <c r="S4" s="126"/>
      <c r="T4" s="126"/>
      <c r="U4" s="152"/>
      <c r="V4" s="126"/>
      <c r="W4" s="126"/>
      <c r="X4" s="68"/>
      <c r="Y4" s="68"/>
    </row>
    <row r="5" spans="2:25" ht="15" customHeight="1" x14ac:dyDescent="0.25">
      <c r="B5" s="1" t="s">
        <v>3</v>
      </c>
      <c r="D5" s="3" t="s">
        <v>314</v>
      </c>
      <c r="E5" s="2" t="s">
        <v>4</v>
      </c>
      <c r="F5" s="1" t="s">
        <v>5</v>
      </c>
      <c r="H5" s="3" t="s">
        <v>315</v>
      </c>
      <c r="J5" s="1" t="s">
        <v>6</v>
      </c>
      <c r="L5" s="3">
        <v>2</v>
      </c>
      <c r="N5" s="228" t="s">
        <v>184</v>
      </c>
      <c r="O5" s="229"/>
      <c r="P5" s="229"/>
      <c r="Q5" s="230"/>
      <c r="R5" s="68"/>
      <c r="S5" s="156" t="s">
        <v>245</v>
      </c>
      <c r="T5" s="156"/>
      <c r="U5" s="156"/>
      <c r="V5" s="156"/>
      <c r="W5" s="156"/>
      <c r="X5" s="68"/>
      <c r="Y5" s="68"/>
    </row>
    <row r="6" spans="2:25" ht="15.75" thickBot="1" x14ac:dyDescent="0.3">
      <c r="N6" s="268" t="s">
        <v>183</v>
      </c>
      <c r="O6" s="269"/>
      <c r="P6" s="269" t="s">
        <v>185</v>
      </c>
      <c r="Q6" s="270"/>
      <c r="R6" s="68"/>
      <c r="S6" s="156"/>
      <c r="T6" s="156"/>
      <c r="U6" s="156"/>
      <c r="V6" s="156"/>
      <c r="W6" s="156"/>
      <c r="X6" s="68"/>
      <c r="Y6" s="68"/>
    </row>
    <row r="7" spans="2:25" ht="15" customHeight="1" thickBot="1" x14ac:dyDescent="0.3">
      <c r="B7" s="1" t="s">
        <v>7</v>
      </c>
      <c r="D7" s="3">
        <v>3</v>
      </c>
      <c r="E7" s="307" t="s">
        <v>8</v>
      </c>
      <c r="F7" s="307"/>
      <c r="G7" s="307"/>
      <c r="H7" s="307"/>
      <c r="I7" s="307"/>
      <c r="J7" s="307"/>
      <c r="K7" s="307"/>
      <c r="L7" s="307"/>
      <c r="N7" s="231" t="s">
        <v>176</v>
      </c>
      <c r="O7" s="232"/>
      <c r="P7" s="233" t="s">
        <v>176</v>
      </c>
      <c r="Q7" s="234"/>
      <c r="R7" s="68"/>
      <c r="S7" s="156"/>
      <c r="T7" s="156"/>
      <c r="U7" s="156"/>
      <c r="V7" s="156"/>
      <c r="W7" s="156"/>
      <c r="X7" s="68"/>
      <c r="Y7" s="68"/>
    </row>
    <row r="8" spans="2:25" ht="12.75" customHeight="1" x14ac:dyDescent="0.25">
      <c r="B8" s="1"/>
      <c r="D8" s="4"/>
      <c r="E8" s="5"/>
      <c r="F8" s="5"/>
      <c r="G8" s="5"/>
      <c r="H8" s="5"/>
      <c r="I8" s="5"/>
      <c r="J8" s="5"/>
      <c r="K8" s="5"/>
      <c r="L8" s="5"/>
      <c r="R8" s="68"/>
      <c r="S8" s="156"/>
      <c r="T8" s="156"/>
      <c r="U8" s="156"/>
      <c r="V8" s="156"/>
      <c r="W8" s="156"/>
      <c r="X8" s="68"/>
      <c r="Y8" s="68"/>
    </row>
    <row r="9" spans="2:25" ht="15" customHeight="1" thickBot="1" x14ac:dyDescent="0.3">
      <c r="B9" s="1"/>
      <c r="D9" s="5"/>
      <c r="E9" s="5"/>
      <c r="F9" s="5"/>
      <c r="G9" s="5"/>
      <c r="H9" s="5"/>
      <c r="I9" s="5"/>
      <c r="J9" s="5"/>
      <c r="K9" s="5"/>
      <c r="L9" s="5"/>
      <c r="R9" s="68"/>
      <c r="S9" s="289" t="s">
        <v>246</v>
      </c>
      <c r="T9" s="289"/>
      <c r="U9" s="289"/>
      <c r="V9" s="289"/>
      <c r="W9" s="289"/>
      <c r="X9" s="289"/>
      <c r="Y9" s="68"/>
    </row>
    <row r="10" spans="2:25" ht="15" customHeight="1" x14ac:dyDescent="0.25">
      <c r="B10" s="42"/>
      <c r="C10" s="43"/>
      <c r="D10" s="44"/>
      <c r="E10" s="44"/>
      <c r="F10" s="63"/>
      <c r="G10" s="5"/>
      <c r="H10" s="50"/>
      <c r="I10" s="51"/>
      <c r="J10" s="52"/>
      <c r="K10" s="52"/>
      <c r="L10" s="60"/>
      <c r="N10" s="308" t="s">
        <v>9</v>
      </c>
      <c r="O10" s="309"/>
      <c r="P10" s="309"/>
      <c r="Q10" s="57"/>
      <c r="R10" s="158"/>
      <c r="S10" s="211" t="s">
        <v>197</v>
      </c>
      <c r="T10" s="211"/>
      <c r="U10" s="211"/>
      <c r="V10" s="211"/>
      <c r="W10" s="159" t="s">
        <v>247</v>
      </c>
      <c r="X10" s="170" t="s">
        <v>248</v>
      </c>
      <c r="Y10" s="68"/>
    </row>
    <row r="11" spans="2:25" x14ac:dyDescent="0.25">
      <c r="B11" s="45" t="s">
        <v>10</v>
      </c>
      <c r="C11" s="6"/>
      <c r="D11" s="7"/>
      <c r="E11" s="7"/>
      <c r="F11" s="64">
        <f>V30+V42+V66+V95+V111</f>
        <v>173</v>
      </c>
      <c r="G11" s="5"/>
      <c r="H11" s="53" t="s">
        <v>337</v>
      </c>
      <c r="I11" s="8"/>
      <c r="J11" s="9"/>
      <c r="K11" s="9"/>
      <c r="L11" s="61">
        <f>V32+V44+J66+J95+J111</f>
        <v>113</v>
      </c>
      <c r="N11" s="310"/>
      <c r="O11" s="311"/>
      <c r="P11" s="311"/>
      <c r="Q11" s="58">
        <f>F11+L11</f>
        <v>286</v>
      </c>
      <c r="R11" s="160"/>
      <c r="S11" s="161" t="s">
        <v>249</v>
      </c>
      <c r="T11" s="106"/>
      <c r="U11" s="151"/>
      <c r="V11" s="153"/>
      <c r="W11" s="162"/>
      <c r="X11" s="10"/>
      <c r="Y11" s="68"/>
    </row>
    <row r="12" spans="2:25" ht="15.75" thickBot="1" x14ac:dyDescent="0.3">
      <c r="B12" s="46"/>
      <c r="C12" s="47"/>
      <c r="D12" s="48"/>
      <c r="E12" s="48"/>
      <c r="F12" s="65"/>
      <c r="G12" s="5"/>
      <c r="H12" s="54"/>
      <c r="I12" s="55"/>
      <c r="J12" s="56"/>
      <c r="K12" s="56"/>
      <c r="L12" s="62"/>
      <c r="N12" s="312"/>
      <c r="O12" s="313"/>
      <c r="P12" s="313"/>
      <c r="Q12" s="59"/>
      <c r="R12" s="68"/>
      <c r="S12" s="163" t="s">
        <v>250</v>
      </c>
      <c r="T12" s="10"/>
      <c r="U12" s="10"/>
      <c r="V12" s="10"/>
      <c r="W12" s="106"/>
      <c r="X12" s="106"/>
      <c r="Y12" s="68"/>
    </row>
    <row r="13" spans="2:25" ht="15" customHeight="1" x14ac:dyDescent="0.25">
      <c r="B13" s="1"/>
      <c r="D13" s="5"/>
      <c r="E13" s="11" t="s">
        <v>12</v>
      </c>
      <c r="F13" s="41">
        <f>F11*100/Q11</f>
        <v>60.489510489510486</v>
      </c>
      <c r="G13" s="5"/>
      <c r="H13" s="5"/>
      <c r="I13" s="5"/>
      <c r="J13" s="5"/>
      <c r="K13" s="11" t="s">
        <v>12</v>
      </c>
      <c r="L13" s="49">
        <f>L11*100/Q11</f>
        <v>39.510489510489514</v>
      </c>
      <c r="R13" s="68"/>
      <c r="S13" s="164" t="s">
        <v>251</v>
      </c>
      <c r="T13" s="106"/>
      <c r="U13" s="106"/>
      <c r="V13" s="106"/>
      <c r="W13" s="165"/>
      <c r="X13" s="106"/>
      <c r="Y13" s="68"/>
    </row>
    <row r="14" spans="2:25" ht="15" customHeight="1" thickBot="1" x14ac:dyDescent="0.3">
      <c r="B14" s="1"/>
      <c r="D14" s="5"/>
      <c r="E14" s="5"/>
      <c r="F14" s="12"/>
      <c r="G14" s="5"/>
      <c r="H14" s="5"/>
      <c r="I14" s="5"/>
      <c r="J14" s="5"/>
      <c r="K14" s="5"/>
      <c r="L14" s="12"/>
      <c r="S14" s="166" t="s">
        <v>245</v>
      </c>
      <c r="T14" s="167"/>
      <c r="U14" s="212" t="s">
        <v>319</v>
      </c>
      <c r="V14" s="213"/>
      <c r="W14" s="214"/>
      <c r="X14" s="68"/>
      <c r="Y14" s="68"/>
    </row>
    <row r="15" spans="2:25" ht="13.5" customHeight="1" thickBot="1" x14ac:dyDescent="0.3">
      <c r="B15" s="236" t="s">
        <v>13</v>
      </c>
      <c r="C15" s="237"/>
      <c r="D15" s="13"/>
      <c r="E15" s="295" t="s">
        <v>14</v>
      </c>
      <c r="F15" s="296"/>
      <c r="G15" s="14"/>
      <c r="H15" s="236" t="s">
        <v>15</v>
      </c>
      <c r="I15" s="237"/>
      <c r="J15" s="13"/>
      <c r="K15" s="301" t="s">
        <v>169</v>
      </c>
      <c r="L15" s="302"/>
      <c r="M15" s="14"/>
      <c r="N15" s="254" t="s">
        <v>168</v>
      </c>
      <c r="O15" s="255"/>
      <c r="P15" s="13"/>
      <c r="R15" s="168"/>
      <c r="S15" s="168"/>
      <c r="T15" s="168"/>
      <c r="U15" s="168"/>
      <c r="V15" s="168"/>
      <c r="W15" s="168"/>
      <c r="X15" s="168"/>
    </row>
    <row r="16" spans="2:25" ht="15.75" customHeight="1" x14ac:dyDescent="0.25">
      <c r="B16" s="238"/>
      <c r="C16" s="239"/>
      <c r="D16" s="15">
        <f>F44</f>
        <v>19</v>
      </c>
      <c r="E16" s="297"/>
      <c r="F16" s="298"/>
      <c r="G16" s="16">
        <f>H32</f>
        <v>27</v>
      </c>
      <c r="H16" s="238"/>
      <c r="I16" s="239"/>
      <c r="J16" s="15">
        <f>T32</f>
        <v>24</v>
      </c>
      <c r="K16" s="303"/>
      <c r="L16" s="304"/>
      <c r="M16" s="16">
        <f>V42</f>
        <v>27</v>
      </c>
      <c r="N16" s="256"/>
      <c r="O16" s="257"/>
      <c r="P16" s="17">
        <f>V44</f>
        <v>29</v>
      </c>
      <c r="S16" s="111" t="s">
        <v>208</v>
      </c>
      <c r="T16" s="112" t="s">
        <v>211</v>
      </c>
      <c r="U16" s="113" t="s">
        <v>210</v>
      </c>
    </row>
    <row r="17" spans="2:24" ht="13.5" customHeight="1" thickBot="1" x14ac:dyDescent="0.3">
      <c r="B17" s="240"/>
      <c r="C17" s="241"/>
      <c r="D17" s="18"/>
      <c r="E17" s="299"/>
      <c r="F17" s="300"/>
      <c r="G17" s="19"/>
      <c r="H17" s="240"/>
      <c r="I17" s="241"/>
      <c r="J17" s="18"/>
      <c r="K17" s="305"/>
      <c r="L17" s="306"/>
      <c r="M17" s="19"/>
      <c r="N17" s="258"/>
      <c r="O17" s="259"/>
      <c r="P17" s="20"/>
      <c r="S17" s="33" t="s">
        <v>316</v>
      </c>
      <c r="T17" s="34" t="s">
        <v>317</v>
      </c>
      <c r="U17" s="35" t="s">
        <v>213</v>
      </c>
    </row>
    <row r="18" spans="2:24" ht="15.75" thickBot="1" x14ac:dyDescent="0.3">
      <c r="B18" s="1"/>
      <c r="D18" s="5"/>
      <c r="E18" s="5"/>
      <c r="F18" s="5"/>
      <c r="G18" s="5"/>
      <c r="H18" s="5"/>
      <c r="I18" s="5"/>
      <c r="J18" s="5"/>
      <c r="K18" s="5"/>
      <c r="L18" s="5"/>
    </row>
    <row r="19" spans="2:24" ht="15.75" thickBot="1" x14ac:dyDescent="0.3">
      <c r="B19" s="21"/>
      <c r="C19" s="22"/>
      <c r="D19" s="22"/>
      <c r="E19" s="4"/>
      <c r="F19" s="24" t="s">
        <v>18</v>
      </c>
      <c r="G19" s="25" t="s">
        <v>19</v>
      </c>
      <c r="H19" s="26" t="s">
        <v>20</v>
      </c>
      <c r="I19" s="4"/>
      <c r="J19" s="4"/>
      <c r="K19" s="4"/>
      <c r="L19" s="290" t="s">
        <v>16</v>
      </c>
      <c r="N19" s="21"/>
      <c r="O19" s="22"/>
      <c r="P19" s="22"/>
      <c r="Q19" s="4"/>
      <c r="R19" s="4"/>
      <c r="S19" s="4"/>
      <c r="T19" s="4"/>
      <c r="U19" s="4"/>
      <c r="V19" s="4"/>
      <c r="W19" s="4"/>
      <c r="X19" s="290" t="s">
        <v>17</v>
      </c>
    </row>
    <row r="20" spans="2:24" ht="15.75" thickBot="1" x14ac:dyDescent="0.3">
      <c r="B20" s="67" t="s">
        <v>143</v>
      </c>
      <c r="C20" s="10"/>
      <c r="D20" s="10"/>
      <c r="E20" s="10"/>
      <c r="F20" s="28">
        <v>0</v>
      </c>
      <c r="G20" s="29">
        <v>6</v>
      </c>
      <c r="H20" s="30">
        <f>F20*G20</f>
        <v>0</v>
      </c>
      <c r="I20" s="10"/>
      <c r="J20" s="5"/>
      <c r="K20" s="5"/>
      <c r="L20" s="291"/>
      <c r="M20" s="10"/>
      <c r="N20" s="23"/>
      <c r="O20" s="10"/>
      <c r="P20" s="10"/>
      <c r="Q20" s="10"/>
      <c r="R20" s="24" t="s">
        <v>18</v>
      </c>
      <c r="S20" s="25" t="s">
        <v>19</v>
      </c>
      <c r="T20" s="26" t="s">
        <v>20</v>
      </c>
      <c r="U20" s="10"/>
      <c r="V20" s="5"/>
      <c r="W20" s="5"/>
      <c r="X20" s="291"/>
    </row>
    <row r="21" spans="2:24" x14ac:dyDescent="0.25">
      <c r="B21" s="27" t="s">
        <v>21</v>
      </c>
      <c r="C21" s="10"/>
      <c r="D21" s="10"/>
      <c r="E21" s="10"/>
      <c r="F21" s="28">
        <v>0</v>
      </c>
      <c r="G21" s="29">
        <v>5</v>
      </c>
      <c r="H21" s="30">
        <f>F21*G21</f>
        <v>0</v>
      </c>
      <c r="I21" s="10"/>
      <c r="J21" s="5"/>
      <c r="K21" s="5"/>
      <c r="L21" s="291"/>
      <c r="M21" s="10"/>
      <c r="N21" s="27" t="s">
        <v>22</v>
      </c>
      <c r="O21" s="10"/>
      <c r="P21" s="10"/>
      <c r="Q21" s="10"/>
      <c r="R21" s="28">
        <v>0</v>
      </c>
      <c r="S21" s="29">
        <v>6</v>
      </c>
      <c r="T21" s="30">
        <f>R21*S21</f>
        <v>0</v>
      </c>
      <c r="U21" s="10"/>
      <c r="V21" s="5"/>
      <c r="W21" s="5"/>
      <c r="X21" s="291"/>
    </row>
    <row r="22" spans="2:24" x14ac:dyDescent="0.25">
      <c r="B22" s="27" t="s">
        <v>23</v>
      </c>
      <c r="C22" s="10"/>
      <c r="D22" s="10"/>
      <c r="E22" s="10"/>
      <c r="F22" s="31">
        <v>1</v>
      </c>
      <c r="G22" s="3">
        <v>4</v>
      </c>
      <c r="H22" s="32">
        <f t="shared" ref="H22:H28" si="0">F22*G22</f>
        <v>4</v>
      </c>
      <c r="I22" s="10"/>
      <c r="J22" s="5"/>
      <c r="K22" s="5"/>
      <c r="L22" s="291"/>
      <c r="M22" s="10"/>
      <c r="N22" s="27" t="s">
        <v>24</v>
      </c>
      <c r="O22" s="10"/>
      <c r="P22" s="10"/>
      <c r="Q22" s="10"/>
      <c r="R22" s="31">
        <v>0</v>
      </c>
      <c r="S22" s="3">
        <v>5</v>
      </c>
      <c r="T22" s="32">
        <f t="shared" ref="T22:T28" si="1">R22*S22</f>
        <v>0</v>
      </c>
      <c r="U22" s="10"/>
      <c r="V22" s="5"/>
      <c r="W22" s="5"/>
      <c r="X22" s="291"/>
    </row>
    <row r="23" spans="2:24" x14ac:dyDescent="0.25">
      <c r="B23" s="27" t="s">
        <v>25</v>
      </c>
      <c r="C23" s="10"/>
      <c r="D23" s="10"/>
      <c r="E23" s="10"/>
      <c r="F23" s="31">
        <v>1</v>
      </c>
      <c r="G23" s="3">
        <v>3</v>
      </c>
      <c r="H23" s="32">
        <f t="shared" si="0"/>
        <v>3</v>
      </c>
      <c r="I23" s="10"/>
      <c r="J23" s="5"/>
      <c r="K23" s="5"/>
      <c r="L23" s="291"/>
      <c r="M23" s="10"/>
      <c r="N23" s="27" t="s">
        <v>138</v>
      </c>
      <c r="O23" s="10"/>
      <c r="P23" s="10"/>
      <c r="Q23" s="10"/>
      <c r="R23" s="31">
        <v>2</v>
      </c>
      <c r="S23" s="3">
        <v>4</v>
      </c>
      <c r="T23" s="32">
        <f t="shared" si="1"/>
        <v>8</v>
      </c>
      <c r="U23" s="10"/>
      <c r="V23" s="5"/>
      <c r="W23" s="5"/>
      <c r="X23" s="291"/>
    </row>
    <row r="24" spans="2:24" x14ac:dyDescent="0.25">
      <c r="B24" s="27" t="s">
        <v>26</v>
      </c>
      <c r="C24" s="10"/>
      <c r="D24" s="10"/>
      <c r="E24" s="10"/>
      <c r="F24" s="31">
        <v>0</v>
      </c>
      <c r="G24" s="3">
        <v>3</v>
      </c>
      <c r="H24" s="32">
        <f t="shared" si="0"/>
        <v>0</v>
      </c>
      <c r="I24" s="10"/>
      <c r="J24" s="5"/>
      <c r="K24" s="5"/>
      <c r="L24" s="291"/>
      <c r="M24" s="10"/>
      <c r="N24" s="27" t="s">
        <v>27</v>
      </c>
      <c r="O24" s="10"/>
      <c r="P24" s="10"/>
      <c r="Q24" s="10"/>
      <c r="R24" s="31">
        <v>0</v>
      </c>
      <c r="S24" s="3">
        <v>3</v>
      </c>
      <c r="T24" s="32">
        <f t="shared" si="1"/>
        <v>0</v>
      </c>
      <c r="U24" s="10"/>
      <c r="V24" s="5"/>
      <c r="W24" s="5"/>
      <c r="X24" s="291"/>
    </row>
    <row r="25" spans="2:24" x14ac:dyDescent="0.25">
      <c r="B25" s="27" t="s">
        <v>28</v>
      </c>
      <c r="C25" s="10"/>
      <c r="D25" s="10"/>
      <c r="E25" s="10"/>
      <c r="F25" s="31">
        <v>1</v>
      </c>
      <c r="G25" s="3">
        <v>2</v>
      </c>
      <c r="H25" s="32">
        <f t="shared" si="0"/>
        <v>2</v>
      </c>
      <c r="I25" s="10"/>
      <c r="J25" s="5"/>
      <c r="K25" s="5"/>
      <c r="L25" s="291"/>
      <c r="M25" s="10"/>
      <c r="N25" s="27" t="s">
        <v>29</v>
      </c>
      <c r="O25" s="10"/>
      <c r="P25" s="10"/>
      <c r="Q25" s="10"/>
      <c r="R25" s="31">
        <v>0</v>
      </c>
      <c r="S25" s="3">
        <v>2</v>
      </c>
      <c r="T25" s="32">
        <f t="shared" si="1"/>
        <v>0</v>
      </c>
      <c r="U25" s="10"/>
      <c r="V25" s="5"/>
      <c r="W25" s="5"/>
      <c r="X25" s="291"/>
    </row>
    <row r="26" spans="2:24" x14ac:dyDescent="0.25">
      <c r="B26" s="27" t="s">
        <v>30</v>
      </c>
      <c r="C26" s="10"/>
      <c r="D26" s="10"/>
      <c r="E26" s="10"/>
      <c r="F26" s="31">
        <v>0</v>
      </c>
      <c r="G26" s="3">
        <v>2</v>
      </c>
      <c r="H26" s="32">
        <f t="shared" si="0"/>
        <v>0</v>
      </c>
      <c r="I26" s="10"/>
      <c r="J26" s="5"/>
      <c r="K26" s="5"/>
      <c r="L26" s="291"/>
      <c r="M26" s="10"/>
      <c r="N26" s="27" t="s">
        <v>31</v>
      </c>
      <c r="O26" s="10"/>
      <c r="P26" s="10"/>
      <c r="Q26" s="10"/>
      <c r="R26" s="31">
        <v>0</v>
      </c>
      <c r="S26" s="3">
        <v>1</v>
      </c>
      <c r="T26" s="32">
        <f t="shared" si="1"/>
        <v>0</v>
      </c>
      <c r="U26" s="10"/>
      <c r="V26" s="5"/>
      <c r="W26" s="5"/>
      <c r="X26" s="291"/>
    </row>
    <row r="27" spans="2:24" x14ac:dyDescent="0.25">
      <c r="B27" s="27" t="s">
        <v>32</v>
      </c>
      <c r="C27" s="10"/>
      <c r="D27" s="10"/>
      <c r="E27" s="10"/>
      <c r="F27" s="31">
        <v>0</v>
      </c>
      <c r="G27" s="3">
        <v>1</v>
      </c>
      <c r="H27" s="32">
        <f t="shared" si="0"/>
        <v>0</v>
      </c>
      <c r="I27" s="10"/>
      <c r="J27" s="5"/>
      <c r="K27" s="5"/>
      <c r="L27" s="291"/>
      <c r="M27" s="10"/>
      <c r="N27" s="27" t="s">
        <v>33</v>
      </c>
      <c r="O27" s="10"/>
      <c r="P27" s="10"/>
      <c r="Q27" s="10"/>
      <c r="R27" s="31">
        <v>0</v>
      </c>
      <c r="S27" s="3">
        <v>1</v>
      </c>
      <c r="T27" s="32">
        <f t="shared" si="1"/>
        <v>0</v>
      </c>
      <c r="U27" s="10"/>
      <c r="V27" s="5"/>
      <c r="W27" s="5"/>
      <c r="X27" s="291"/>
    </row>
    <row r="28" spans="2:24" ht="15.75" thickBot="1" x14ac:dyDescent="0.3">
      <c r="B28" s="27" t="s">
        <v>34</v>
      </c>
      <c r="C28" s="10"/>
      <c r="D28" s="10"/>
      <c r="E28" s="10"/>
      <c r="F28" s="33">
        <v>0</v>
      </c>
      <c r="G28" s="34">
        <v>1</v>
      </c>
      <c r="H28" s="35">
        <f t="shared" si="0"/>
        <v>0</v>
      </c>
      <c r="I28" s="10"/>
      <c r="J28" s="5"/>
      <c r="K28" s="5"/>
      <c r="L28" s="291"/>
      <c r="M28" s="10"/>
      <c r="N28" s="27" t="s">
        <v>35</v>
      </c>
      <c r="O28" s="10"/>
      <c r="P28" s="10"/>
      <c r="Q28" s="10"/>
      <c r="R28" s="33">
        <v>0</v>
      </c>
      <c r="S28" s="34">
        <v>1</v>
      </c>
      <c r="T28" s="35">
        <f t="shared" si="1"/>
        <v>0</v>
      </c>
      <c r="U28" s="10"/>
      <c r="V28" s="5"/>
      <c r="W28" s="5"/>
      <c r="X28" s="291"/>
    </row>
    <row r="29" spans="2:24" x14ac:dyDescent="0.25">
      <c r="B29" s="27"/>
      <c r="C29" s="10"/>
      <c r="D29" s="10"/>
      <c r="E29" s="10"/>
      <c r="F29" s="10"/>
      <c r="G29" s="10"/>
      <c r="H29" s="10"/>
      <c r="I29" s="10"/>
      <c r="J29" s="10"/>
      <c r="K29" s="10"/>
      <c r="L29" s="291"/>
      <c r="M29" s="10"/>
      <c r="N29" s="27"/>
      <c r="O29" s="10"/>
      <c r="P29" s="10"/>
      <c r="Q29" s="10"/>
      <c r="R29" s="10"/>
      <c r="S29" s="10"/>
      <c r="T29" s="10"/>
      <c r="U29" s="10"/>
      <c r="V29" s="10"/>
      <c r="W29" s="10"/>
      <c r="X29" s="291"/>
    </row>
    <row r="30" spans="2:24" x14ac:dyDescent="0.25">
      <c r="B30" s="27" t="s">
        <v>36</v>
      </c>
      <c r="C30" s="10"/>
      <c r="D30" s="10"/>
      <c r="E30" s="10"/>
      <c r="F30" s="10"/>
      <c r="G30" s="10"/>
      <c r="H30" s="3">
        <f>SUM(H20:H28)</f>
        <v>9</v>
      </c>
      <c r="I30" s="10"/>
      <c r="J30" s="10"/>
      <c r="K30" s="10"/>
      <c r="L30" s="291"/>
      <c r="M30" s="10"/>
      <c r="N30" s="27" t="s">
        <v>37</v>
      </c>
      <c r="O30" s="10"/>
      <c r="P30" s="10"/>
      <c r="Q30" s="10"/>
      <c r="R30" s="10"/>
      <c r="S30" s="10"/>
      <c r="T30" s="3">
        <f>SUM(T21:T28)</f>
        <v>8</v>
      </c>
      <c r="U30" s="36" t="s">
        <v>38</v>
      </c>
      <c r="V30" s="3">
        <f>SUM(T21:T23)+(T27+T28)</f>
        <v>8</v>
      </c>
      <c r="W30" s="10"/>
      <c r="X30" s="291"/>
    </row>
    <row r="31" spans="2:24" ht="6" customHeight="1" x14ac:dyDescent="0.25">
      <c r="B31" s="27"/>
      <c r="C31" s="10"/>
      <c r="D31" s="10"/>
      <c r="E31" s="10"/>
      <c r="F31" s="10"/>
      <c r="G31" s="10"/>
      <c r="H31" s="10"/>
      <c r="I31" s="10"/>
      <c r="J31" s="10"/>
      <c r="K31" s="10"/>
      <c r="L31" s="291"/>
      <c r="N31" s="27"/>
      <c r="O31" s="10"/>
      <c r="P31" s="10"/>
      <c r="Q31" s="10"/>
      <c r="R31" s="10"/>
      <c r="S31" s="10"/>
      <c r="T31" s="10"/>
      <c r="U31" s="11"/>
      <c r="V31" s="5"/>
      <c r="W31" s="10"/>
      <c r="X31" s="291"/>
    </row>
    <row r="32" spans="2:24" x14ac:dyDescent="0.25">
      <c r="B32" s="27" t="s">
        <v>39</v>
      </c>
      <c r="C32" s="10"/>
      <c r="D32" s="10"/>
      <c r="E32" s="10"/>
      <c r="F32" s="10"/>
      <c r="G32" s="10"/>
      <c r="H32" s="3">
        <f>H30*D7</f>
        <v>27</v>
      </c>
      <c r="I32" s="10" t="s">
        <v>4</v>
      </c>
      <c r="J32" s="10"/>
      <c r="K32" s="10"/>
      <c r="L32" s="291"/>
      <c r="N32" s="27" t="s">
        <v>40</v>
      </c>
      <c r="O32" s="10"/>
      <c r="P32" s="10"/>
      <c r="Q32" s="10"/>
      <c r="R32" s="10"/>
      <c r="S32" s="10"/>
      <c r="T32" s="3">
        <f>T30*D7</f>
        <v>24</v>
      </c>
      <c r="U32" s="36" t="s">
        <v>41</v>
      </c>
      <c r="V32" s="3">
        <f>SUM(T24:T26)+SUM(T27:T28)</f>
        <v>0</v>
      </c>
      <c r="W32" s="10"/>
      <c r="X32" s="291"/>
    </row>
    <row r="33" spans="2:24" x14ac:dyDescent="0.25"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292"/>
      <c r="N33" s="37"/>
      <c r="O33" s="38"/>
      <c r="P33" s="38"/>
      <c r="Q33" s="38"/>
      <c r="R33" s="38"/>
      <c r="S33" s="38"/>
      <c r="T33" s="38"/>
      <c r="U33" s="38"/>
      <c r="V33" s="38"/>
      <c r="W33" s="38"/>
      <c r="X33" s="292"/>
    </row>
    <row r="35" spans="2:24" x14ac:dyDescent="0.25">
      <c r="B35" s="39"/>
      <c r="C35" s="22"/>
      <c r="D35" s="22"/>
      <c r="E35" s="22"/>
      <c r="F35" s="22"/>
      <c r="G35" s="22"/>
      <c r="H35" s="22"/>
      <c r="I35" s="22"/>
      <c r="J35" s="22"/>
      <c r="K35" s="22"/>
      <c r="L35" s="290" t="s">
        <v>13</v>
      </c>
      <c r="N35" s="39"/>
      <c r="O35" s="22"/>
      <c r="P35" s="22"/>
      <c r="Q35" s="22"/>
      <c r="R35" s="22"/>
      <c r="S35" s="22"/>
      <c r="T35" s="22"/>
      <c r="U35" s="22"/>
      <c r="V35" s="22"/>
      <c r="W35" s="22"/>
      <c r="X35" s="290" t="s">
        <v>42</v>
      </c>
    </row>
    <row r="36" spans="2:24" x14ac:dyDescent="0.25">
      <c r="B36" s="23"/>
      <c r="C36" s="10"/>
      <c r="D36" s="10"/>
      <c r="E36" s="10"/>
      <c r="F36" s="92" t="s">
        <v>167</v>
      </c>
      <c r="G36" s="10"/>
      <c r="H36" s="10"/>
      <c r="I36" s="10"/>
      <c r="J36" s="10"/>
      <c r="K36" s="10"/>
      <c r="L36" s="291"/>
      <c r="N36" s="23"/>
      <c r="O36" s="10"/>
      <c r="P36" s="10"/>
      <c r="Q36" s="10"/>
      <c r="R36" s="92" t="s">
        <v>167</v>
      </c>
      <c r="S36" s="10"/>
      <c r="T36" s="10"/>
      <c r="U36" s="10"/>
      <c r="V36" s="10"/>
      <c r="W36" s="10"/>
      <c r="X36" s="291"/>
    </row>
    <row r="37" spans="2:24" x14ac:dyDescent="0.25">
      <c r="B37" s="27" t="s">
        <v>43</v>
      </c>
      <c r="C37" s="10"/>
      <c r="D37" s="10"/>
      <c r="E37" s="10"/>
      <c r="F37" s="3">
        <v>0</v>
      </c>
      <c r="G37" s="10"/>
      <c r="H37" s="10"/>
      <c r="I37" s="10"/>
      <c r="J37" s="10"/>
      <c r="K37" s="10"/>
      <c r="L37" s="293"/>
      <c r="N37" s="27" t="s">
        <v>44</v>
      </c>
      <c r="O37" s="10"/>
      <c r="P37" s="10"/>
      <c r="Q37" s="10"/>
      <c r="R37" s="3">
        <v>27</v>
      </c>
      <c r="S37" s="10"/>
      <c r="T37" s="10"/>
      <c r="U37" s="10"/>
      <c r="V37" s="10"/>
      <c r="W37" s="10"/>
      <c r="X37" s="293"/>
    </row>
    <row r="38" spans="2:24" x14ac:dyDescent="0.25">
      <c r="B38" s="27" t="s">
        <v>45</v>
      </c>
      <c r="C38" s="10"/>
      <c r="D38" s="10"/>
      <c r="E38" s="10"/>
      <c r="F38" s="3">
        <v>2</v>
      </c>
      <c r="G38" s="10"/>
      <c r="H38" s="10"/>
      <c r="I38" s="10"/>
      <c r="J38" s="10"/>
      <c r="K38" s="10"/>
      <c r="L38" s="293"/>
      <c r="N38" s="27" t="s">
        <v>46</v>
      </c>
      <c r="O38" s="10"/>
      <c r="P38" s="10"/>
      <c r="Q38" s="10"/>
      <c r="R38" s="3">
        <v>19</v>
      </c>
      <c r="S38" s="10"/>
      <c r="T38" s="10"/>
      <c r="U38" s="10"/>
      <c r="V38" s="10"/>
      <c r="W38" s="10"/>
      <c r="X38" s="293"/>
    </row>
    <row r="39" spans="2:24" x14ac:dyDescent="0.25">
      <c r="B39" s="27" t="s">
        <v>243</v>
      </c>
      <c r="C39" s="10"/>
      <c r="D39" s="10"/>
      <c r="E39" s="10"/>
      <c r="F39" s="3">
        <v>1</v>
      </c>
      <c r="G39" s="10"/>
      <c r="H39" s="10"/>
      <c r="I39" s="10"/>
      <c r="J39" s="10"/>
      <c r="K39" s="10"/>
      <c r="L39" s="293"/>
      <c r="N39" s="27" t="s">
        <v>48</v>
      </c>
      <c r="O39" s="10"/>
      <c r="P39" s="10"/>
      <c r="Q39" s="10"/>
      <c r="R39" s="3">
        <v>0</v>
      </c>
      <c r="S39" s="10"/>
      <c r="T39" s="10"/>
      <c r="U39" s="10"/>
      <c r="V39" s="10"/>
      <c r="W39" s="10"/>
      <c r="X39" s="293"/>
    </row>
    <row r="40" spans="2:24" x14ac:dyDescent="0.25">
      <c r="B40" s="27" t="s">
        <v>49</v>
      </c>
      <c r="C40" s="10"/>
      <c r="D40" s="10"/>
      <c r="E40" s="10"/>
      <c r="F40" s="3">
        <v>5</v>
      </c>
      <c r="G40" s="10"/>
      <c r="H40" s="10"/>
      <c r="I40" s="10"/>
      <c r="J40" s="10"/>
      <c r="K40" s="10"/>
      <c r="L40" s="293"/>
      <c r="N40" s="27" t="s">
        <v>50</v>
      </c>
      <c r="O40" s="10"/>
      <c r="P40" s="10"/>
      <c r="Q40" s="10"/>
      <c r="R40" s="3">
        <v>0</v>
      </c>
      <c r="S40" s="10"/>
      <c r="T40" s="10"/>
      <c r="U40" s="10"/>
      <c r="V40" s="10"/>
      <c r="W40" s="10"/>
      <c r="X40" s="293"/>
    </row>
    <row r="41" spans="2:24" x14ac:dyDescent="0.25">
      <c r="B41" s="27" t="s">
        <v>51</v>
      </c>
      <c r="C41" s="10"/>
      <c r="D41" s="10"/>
      <c r="E41" s="10"/>
      <c r="F41" s="3">
        <v>3</v>
      </c>
      <c r="G41" s="10"/>
      <c r="H41" s="10"/>
      <c r="I41" s="10"/>
      <c r="J41" s="10"/>
      <c r="K41" s="10"/>
      <c r="L41" s="293"/>
      <c r="N41" s="27" t="s">
        <v>52</v>
      </c>
      <c r="O41" s="10"/>
      <c r="P41" s="10"/>
      <c r="Q41" s="10"/>
      <c r="R41" s="3">
        <v>0</v>
      </c>
      <c r="S41" s="10"/>
      <c r="T41" s="10"/>
      <c r="U41" s="10"/>
      <c r="V41" s="10"/>
      <c r="W41" s="10"/>
      <c r="X41" s="293"/>
    </row>
    <row r="42" spans="2:24" x14ac:dyDescent="0.25">
      <c r="B42" s="27" t="s">
        <v>53</v>
      </c>
      <c r="C42" s="10"/>
      <c r="D42" s="10"/>
      <c r="E42" s="10"/>
      <c r="F42" s="3">
        <v>8</v>
      </c>
      <c r="G42" s="10"/>
      <c r="H42" s="10"/>
      <c r="I42" s="10"/>
      <c r="J42" s="10"/>
      <c r="K42" s="10"/>
      <c r="L42" s="293"/>
      <c r="N42" s="27" t="s">
        <v>54</v>
      </c>
      <c r="O42" s="10"/>
      <c r="P42" s="10"/>
      <c r="Q42" s="10"/>
      <c r="R42" s="3">
        <v>10</v>
      </c>
      <c r="S42" s="10"/>
      <c r="T42" s="10"/>
      <c r="U42" s="36" t="s">
        <v>38</v>
      </c>
      <c r="V42" s="3">
        <f>R37+R39+R41</f>
        <v>27</v>
      </c>
      <c r="W42" s="10"/>
      <c r="X42" s="293"/>
    </row>
    <row r="43" spans="2:24" x14ac:dyDescent="0.25">
      <c r="B43" s="23"/>
      <c r="C43" s="10"/>
      <c r="D43" s="10"/>
      <c r="E43" s="10"/>
      <c r="F43" s="5"/>
      <c r="G43" s="10"/>
      <c r="H43" s="10"/>
      <c r="I43" s="10"/>
      <c r="J43" s="10"/>
      <c r="K43" s="10"/>
      <c r="L43" s="293"/>
      <c r="N43" s="23"/>
      <c r="O43" s="10"/>
      <c r="P43" s="10"/>
      <c r="Q43" s="10"/>
      <c r="R43" s="5"/>
      <c r="S43" s="10"/>
      <c r="T43" s="10"/>
      <c r="U43" s="11"/>
      <c r="V43" s="5"/>
      <c r="W43" s="10"/>
      <c r="X43" s="293"/>
    </row>
    <row r="44" spans="2:24" x14ac:dyDescent="0.25">
      <c r="B44" s="27" t="s">
        <v>55</v>
      </c>
      <c r="C44" s="10"/>
      <c r="D44" s="10"/>
      <c r="E44" s="10"/>
      <c r="F44" s="3">
        <f>SUM(F37:F42)</f>
        <v>19</v>
      </c>
      <c r="G44" s="10"/>
      <c r="H44" s="10"/>
      <c r="I44" s="10"/>
      <c r="J44" s="10"/>
      <c r="K44" s="10"/>
      <c r="L44" s="293"/>
      <c r="N44" s="27" t="s">
        <v>56</v>
      </c>
      <c r="O44" s="10"/>
      <c r="P44" s="10"/>
      <c r="Q44" s="10"/>
      <c r="R44" s="3">
        <f>SUM(R37:R42)</f>
        <v>56</v>
      </c>
      <c r="S44" s="10"/>
      <c r="T44" s="10"/>
      <c r="U44" s="36" t="s">
        <v>41</v>
      </c>
      <c r="V44" s="3">
        <f>R38+R40+R42</f>
        <v>29</v>
      </c>
      <c r="W44" s="10"/>
      <c r="X44" s="293"/>
    </row>
    <row r="45" spans="2:24" x14ac:dyDescent="0.25"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294"/>
      <c r="N45" s="37"/>
      <c r="O45" s="38"/>
      <c r="P45" s="38"/>
      <c r="Q45" s="38"/>
      <c r="R45" s="38"/>
      <c r="S45" s="38"/>
      <c r="T45" s="38"/>
      <c r="U45" s="38"/>
      <c r="V45" s="38"/>
      <c r="W45" s="38"/>
      <c r="X45" s="294"/>
    </row>
    <row r="47" spans="2:24" x14ac:dyDescent="0.25">
      <c r="B47" s="39"/>
      <c r="C47" s="22"/>
      <c r="D47" s="22"/>
      <c r="E47" s="22"/>
      <c r="F47" s="22"/>
      <c r="G47" s="22"/>
      <c r="H47" s="22"/>
      <c r="I47" s="22"/>
      <c r="J47" s="22"/>
      <c r="K47" s="22"/>
      <c r="L47" s="290" t="s">
        <v>57</v>
      </c>
      <c r="N47" s="39"/>
      <c r="O47" s="22"/>
      <c r="P47" s="22"/>
      <c r="Q47" s="22"/>
      <c r="R47" s="22"/>
      <c r="S47" s="22"/>
      <c r="T47" s="22"/>
      <c r="U47" s="22"/>
      <c r="V47" s="22"/>
      <c r="W47" s="22"/>
      <c r="X47" s="290" t="s">
        <v>58</v>
      </c>
    </row>
    <row r="48" spans="2:24" x14ac:dyDescent="0.25">
      <c r="B48" s="23"/>
      <c r="C48" s="10"/>
      <c r="D48" s="10"/>
      <c r="E48" s="10"/>
      <c r="F48" s="92" t="s">
        <v>167</v>
      </c>
      <c r="G48" s="10"/>
      <c r="H48" s="10"/>
      <c r="I48" s="10"/>
      <c r="J48" s="10"/>
      <c r="K48" s="10"/>
      <c r="L48" s="291"/>
      <c r="N48" s="23"/>
      <c r="O48" s="10"/>
      <c r="P48" s="10"/>
      <c r="Q48" s="10"/>
      <c r="R48" s="92" t="s">
        <v>167</v>
      </c>
      <c r="S48" s="10"/>
      <c r="T48" s="10"/>
      <c r="U48" s="10"/>
      <c r="V48" s="10"/>
      <c r="W48" s="10"/>
      <c r="X48" s="291"/>
    </row>
    <row r="49" spans="2:24" x14ac:dyDescent="0.25">
      <c r="B49" s="27" t="s">
        <v>59</v>
      </c>
      <c r="C49" s="10"/>
      <c r="D49" s="10"/>
      <c r="E49" s="10"/>
      <c r="F49" s="3"/>
      <c r="G49" s="10"/>
      <c r="H49" s="10"/>
      <c r="I49" s="10"/>
      <c r="J49" s="10"/>
      <c r="K49" s="10"/>
      <c r="L49" s="291"/>
      <c r="N49" s="27" t="s">
        <v>60</v>
      </c>
      <c r="O49" s="10"/>
      <c r="P49" s="10"/>
      <c r="Q49" s="10"/>
      <c r="R49" s="3"/>
      <c r="S49" s="10"/>
      <c r="T49" s="10"/>
      <c r="U49" s="10"/>
      <c r="V49" s="10"/>
      <c r="W49" s="10"/>
      <c r="X49" s="291"/>
    </row>
    <row r="50" spans="2:24" x14ac:dyDescent="0.25">
      <c r="B50" s="27" t="s">
        <v>61</v>
      </c>
      <c r="C50" s="10"/>
      <c r="D50" s="10"/>
      <c r="E50" s="10"/>
      <c r="F50" s="3">
        <v>19</v>
      </c>
      <c r="G50" s="10"/>
      <c r="H50" s="10"/>
      <c r="I50" s="10"/>
      <c r="J50" s="10"/>
      <c r="K50" s="10"/>
      <c r="L50" s="291"/>
      <c r="N50" s="27" t="s">
        <v>62</v>
      </c>
      <c r="O50" s="10"/>
      <c r="P50" s="10"/>
      <c r="Q50" s="10"/>
      <c r="R50" s="3"/>
      <c r="S50" s="10"/>
      <c r="T50" s="10"/>
      <c r="U50" s="10"/>
      <c r="V50" s="10"/>
      <c r="W50" s="10"/>
      <c r="X50" s="291"/>
    </row>
    <row r="51" spans="2:24" x14ac:dyDescent="0.25">
      <c r="B51" s="27" t="s">
        <v>63</v>
      </c>
      <c r="C51" s="10"/>
      <c r="D51" s="10"/>
      <c r="E51" s="10"/>
      <c r="F51" s="3"/>
      <c r="G51" s="10"/>
      <c r="H51" s="10"/>
      <c r="I51" s="10"/>
      <c r="J51" s="10"/>
      <c r="K51" s="10"/>
      <c r="L51" s="291"/>
      <c r="N51" s="27" t="s">
        <v>64</v>
      </c>
      <c r="O51" s="10"/>
      <c r="P51" s="10"/>
      <c r="Q51" s="10"/>
      <c r="R51" s="3"/>
      <c r="S51" s="10"/>
      <c r="T51" s="10"/>
      <c r="U51" s="10"/>
      <c r="V51" s="10"/>
      <c r="W51" s="10"/>
      <c r="X51" s="291"/>
    </row>
    <row r="52" spans="2:24" x14ac:dyDescent="0.25">
      <c r="B52" s="27" t="s">
        <v>65</v>
      </c>
      <c r="C52" s="10"/>
      <c r="D52" s="10"/>
      <c r="E52" s="10"/>
      <c r="F52" s="3"/>
      <c r="G52" s="10"/>
      <c r="H52" s="10"/>
      <c r="I52" s="10"/>
      <c r="J52" s="10"/>
      <c r="K52" s="10"/>
      <c r="L52" s="291"/>
      <c r="N52" s="27" t="s">
        <v>66</v>
      </c>
      <c r="O52" s="10"/>
      <c r="P52" s="10"/>
      <c r="Q52" s="10"/>
      <c r="R52" s="3"/>
      <c r="S52" s="10"/>
      <c r="T52" s="10"/>
      <c r="U52" s="10"/>
      <c r="V52" s="10"/>
      <c r="W52" s="10"/>
      <c r="X52" s="291"/>
    </row>
    <row r="53" spans="2:24" x14ac:dyDescent="0.25">
      <c r="B53" s="27" t="s">
        <v>67</v>
      </c>
      <c r="C53" s="10"/>
      <c r="D53" s="10"/>
      <c r="E53" s="10"/>
      <c r="F53" s="3"/>
      <c r="G53" s="10"/>
      <c r="H53" s="10"/>
      <c r="I53" s="10"/>
      <c r="J53" s="10"/>
      <c r="K53" s="10"/>
      <c r="L53" s="291"/>
      <c r="N53" s="27" t="s">
        <v>68</v>
      </c>
      <c r="O53" s="10"/>
      <c r="P53" s="10"/>
      <c r="Q53" s="10"/>
      <c r="R53" s="3"/>
      <c r="S53" s="10"/>
      <c r="T53" s="10"/>
      <c r="U53" s="10"/>
      <c r="V53" s="10"/>
      <c r="W53" s="10"/>
      <c r="X53" s="291"/>
    </row>
    <row r="54" spans="2:24" x14ac:dyDescent="0.25">
      <c r="B54" s="27" t="s">
        <v>69</v>
      </c>
      <c r="C54" s="10"/>
      <c r="D54" s="10"/>
      <c r="E54" s="10"/>
      <c r="F54" s="3"/>
      <c r="G54" s="10"/>
      <c r="H54" s="10"/>
      <c r="I54" s="10"/>
      <c r="J54" s="10"/>
      <c r="K54" s="10"/>
      <c r="L54" s="291"/>
      <c r="N54" s="27" t="s">
        <v>70</v>
      </c>
      <c r="O54" s="10"/>
      <c r="P54" s="10"/>
      <c r="Q54" s="10"/>
      <c r="R54" s="3"/>
      <c r="S54" s="10"/>
      <c r="T54" s="10"/>
      <c r="U54" s="10"/>
      <c r="V54" s="10"/>
      <c r="W54" s="10"/>
      <c r="X54" s="291"/>
    </row>
    <row r="55" spans="2:24" x14ac:dyDescent="0.25">
      <c r="B55" s="27" t="s">
        <v>71</v>
      </c>
      <c r="C55" s="10"/>
      <c r="D55" s="10"/>
      <c r="E55" s="10"/>
      <c r="F55" s="3"/>
      <c r="G55" s="10"/>
      <c r="H55" s="10"/>
      <c r="I55" s="10"/>
      <c r="J55" s="10"/>
      <c r="K55" s="10"/>
      <c r="L55" s="291"/>
      <c r="N55" s="27" t="s">
        <v>72</v>
      </c>
      <c r="O55" s="10"/>
      <c r="P55" s="10"/>
      <c r="Q55" s="10"/>
      <c r="R55" s="3"/>
      <c r="S55" s="10"/>
      <c r="T55" s="10"/>
      <c r="U55" s="10"/>
      <c r="V55" s="10"/>
      <c r="W55" s="10"/>
      <c r="X55" s="291"/>
    </row>
    <row r="56" spans="2:24" x14ac:dyDescent="0.25">
      <c r="B56" s="27" t="s">
        <v>73</v>
      </c>
      <c r="C56" s="10"/>
      <c r="D56" s="10"/>
      <c r="E56" s="10"/>
      <c r="F56" s="3"/>
      <c r="G56" s="10"/>
      <c r="H56" s="10"/>
      <c r="I56" s="10"/>
      <c r="J56" s="10"/>
      <c r="K56" s="10"/>
      <c r="L56" s="291"/>
      <c r="N56" s="27" t="s">
        <v>74</v>
      </c>
      <c r="O56" s="10"/>
      <c r="P56" s="10"/>
      <c r="Q56" s="10"/>
      <c r="R56" s="3"/>
      <c r="S56" s="10"/>
      <c r="T56" s="10"/>
      <c r="U56" s="10"/>
      <c r="V56" s="10"/>
      <c r="W56" s="10"/>
      <c r="X56" s="291"/>
    </row>
    <row r="57" spans="2:24" x14ac:dyDescent="0.25">
      <c r="B57" s="27" t="s">
        <v>75</v>
      </c>
      <c r="C57" s="10"/>
      <c r="D57" s="10"/>
      <c r="E57" s="10"/>
      <c r="F57" s="3"/>
      <c r="G57" s="10"/>
      <c r="H57" s="10"/>
      <c r="I57" s="10"/>
      <c r="J57" s="10"/>
      <c r="K57" s="10"/>
      <c r="L57" s="291"/>
      <c r="N57" s="27" t="s">
        <v>76</v>
      </c>
      <c r="O57" s="10"/>
      <c r="P57" s="10"/>
      <c r="Q57" s="10"/>
      <c r="R57" s="3">
        <v>27</v>
      </c>
      <c r="S57" s="10"/>
      <c r="T57" s="10"/>
      <c r="U57" s="10"/>
      <c r="V57" s="10"/>
      <c r="W57" s="10"/>
      <c r="X57" s="291"/>
    </row>
    <row r="58" spans="2:24" x14ac:dyDescent="0.25">
      <c r="B58" s="27" t="s">
        <v>77</v>
      </c>
      <c r="C58" s="10"/>
      <c r="D58" s="10"/>
      <c r="E58" s="10"/>
      <c r="F58" s="3"/>
      <c r="G58" s="10"/>
      <c r="H58" s="10"/>
      <c r="I58" s="10"/>
      <c r="J58" s="10"/>
      <c r="K58" s="10"/>
      <c r="L58" s="291"/>
      <c r="N58" s="27" t="s">
        <v>78</v>
      </c>
      <c r="O58" s="10"/>
      <c r="P58" s="10"/>
      <c r="Q58" s="10"/>
      <c r="R58" s="3"/>
      <c r="S58" s="10"/>
      <c r="T58" s="10"/>
      <c r="U58" s="10"/>
      <c r="V58" s="10"/>
      <c r="W58" s="10"/>
      <c r="X58" s="291"/>
    </row>
    <row r="59" spans="2:24" x14ac:dyDescent="0.25">
      <c r="B59" s="27" t="s">
        <v>79</v>
      </c>
      <c r="C59" s="10"/>
      <c r="D59" s="10"/>
      <c r="E59" s="10"/>
      <c r="F59" s="3">
        <v>10</v>
      </c>
      <c r="G59" s="10"/>
      <c r="H59" s="10"/>
      <c r="I59" s="10"/>
      <c r="J59" s="10"/>
      <c r="K59" s="10"/>
      <c r="L59" s="291"/>
      <c r="N59" s="27" t="s">
        <v>80</v>
      </c>
      <c r="O59" s="10"/>
      <c r="P59" s="10"/>
      <c r="Q59" s="10"/>
      <c r="R59" s="3"/>
      <c r="S59" s="10"/>
      <c r="T59" s="10"/>
      <c r="U59" s="10"/>
      <c r="V59" s="10"/>
      <c r="W59" s="10"/>
      <c r="X59" s="291"/>
    </row>
    <row r="60" spans="2:24" x14ac:dyDescent="0.25">
      <c r="B60" s="27" t="s">
        <v>81</v>
      </c>
      <c r="C60" s="10"/>
      <c r="D60" s="10"/>
      <c r="E60" s="10"/>
      <c r="F60" s="3"/>
      <c r="G60" s="10"/>
      <c r="H60" s="10"/>
      <c r="I60" s="10"/>
      <c r="J60" s="10"/>
      <c r="K60" s="10"/>
      <c r="L60" s="291"/>
      <c r="N60" s="27" t="s">
        <v>82</v>
      </c>
      <c r="O60" s="10"/>
      <c r="P60" s="10"/>
      <c r="Q60" s="10"/>
      <c r="R60" s="3"/>
      <c r="S60" s="10"/>
      <c r="T60" s="10"/>
      <c r="U60" s="10"/>
      <c r="V60" s="10"/>
      <c r="W60" s="10"/>
      <c r="X60" s="291"/>
    </row>
    <row r="61" spans="2:24" x14ac:dyDescent="0.25">
      <c r="B61" s="27" t="s">
        <v>83</v>
      </c>
      <c r="C61" s="10"/>
      <c r="D61" s="10"/>
      <c r="E61" s="10"/>
      <c r="F61" s="3"/>
      <c r="G61" s="10"/>
      <c r="H61" s="10"/>
      <c r="I61" s="10"/>
      <c r="J61" s="10"/>
      <c r="K61" s="10"/>
      <c r="L61" s="291"/>
      <c r="N61" s="27" t="s">
        <v>84</v>
      </c>
      <c r="O61" s="10"/>
      <c r="P61" s="10"/>
      <c r="Q61" s="10"/>
      <c r="R61" s="3"/>
      <c r="S61" s="10"/>
      <c r="T61" s="10"/>
      <c r="U61" s="10"/>
      <c r="V61" s="10"/>
      <c r="W61" s="10"/>
      <c r="X61" s="291"/>
    </row>
    <row r="62" spans="2:24" x14ac:dyDescent="0.25">
      <c r="B62" s="27" t="s">
        <v>85</v>
      </c>
      <c r="C62" s="10"/>
      <c r="D62" s="10"/>
      <c r="E62" s="10"/>
      <c r="F62" s="3"/>
      <c r="G62" s="10"/>
      <c r="H62" s="10"/>
      <c r="I62" s="10"/>
      <c r="J62" s="10"/>
      <c r="K62" s="10"/>
      <c r="L62" s="291"/>
      <c r="N62" s="27" t="s">
        <v>86</v>
      </c>
      <c r="O62" s="10"/>
      <c r="P62" s="10"/>
      <c r="Q62" s="10"/>
      <c r="R62" s="3"/>
      <c r="S62" s="10"/>
      <c r="T62" s="10"/>
      <c r="U62" s="10"/>
      <c r="V62" s="10"/>
      <c r="W62" s="10"/>
      <c r="X62" s="291"/>
    </row>
    <row r="63" spans="2:24" x14ac:dyDescent="0.25">
      <c r="B63" s="27" t="s">
        <v>87</v>
      </c>
      <c r="C63" s="10"/>
      <c r="D63" s="10"/>
      <c r="E63" s="10"/>
      <c r="F63" s="3">
        <v>2</v>
      </c>
      <c r="G63" s="10"/>
      <c r="H63" s="10"/>
      <c r="I63" s="10"/>
      <c r="J63" s="10"/>
      <c r="K63" s="10"/>
      <c r="L63" s="291"/>
      <c r="N63" s="23"/>
      <c r="Q63" s="10"/>
      <c r="R63" s="3"/>
      <c r="S63" s="10"/>
      <c r="T63" s="10"/>
      <c r="U63" s="10"/>
      <c r="V63" s="10"/>
      <c r="W63" s="10"/>
      <c r="X63" s="291"/>
    </row>
    <row r="64" spans="2:24" x14ac:dyDescent="0.25">
      <c r="B64" s="27" t="s">
        <v>88</v>
      </c>
      <c r="C64" s="10"/>
      <c r="D64" s="10"/>
      <c r="E64" s="10"/>
      <c r="F64" s="3">
        <v>4</v>
      </c>
      <c r="G64" s="10"/>
      <c r="H64" s="10"/>
      <c r="I64" s="10"/>
      <c r="J64" s="10"/>
      <c r="K64" s="10"/>
      <c r="L64" s="291"/>
      <c r="N64" s="27"/>
      <c r="O64" s="10"/>
      <c r="P64" s="10"/>
      <c r="Q64" s="10"/>
      <c r="R64" s="3"/>
      <c r="S64" s="10"/>
      <c r="T64" s="10"/>
      <c r="U64" s="10"/>
      <c r="V64" s="10"/>
      <c r="W64" s="10"/>
      <c r="X64" s="291"/>
    </row>
    <row r="65" spans="2:26" x14ac:dyDescent="0.25">
      <c r="B65" s="27" t="s">
        <v>89</v>
      </c>
      <c r="C65" s="10"/>
      <c r="D65" s="10"/>
      <c r="E65" s="10"/>
      <c r="F65" s="3"/>
      <c r="G65" s="10"/>
      <c r="H65" s="10"/>
      <c r="I65" s="10"/>
      <c r="J65" s="10"/>
      <c r="K65" s="10"/>
      <c r="L65" s="291"/>
      <c r="N65" s="27"/>
      <c r="O65" s="10"/>
      <c r="P65" s="10"/>
      <c r="Q65" s="10"/>
      <c r="R65" s="3"/>
      <c r="S65" s="10"/>
      <c r="T65" s="10"/>
      <c r="U65" s="10"/>
      <c r="V65" s="10"/>
      <c r="W65" s="10"/>
      <c r="X65" s="291"/>
    </row>
    <row r="66" spans="2:26" x14ac:dyDescent="0.25">
      <c r="B66" s="27" t="s">
        <v>90</v>
      </c>
      <c r="C66" s="10"/>
      <c r="D66" s="10"/>
      <c r="E66" s="10"/>
      <c r="F66" s="3"/>
      <c r="G66" s="10"/>
      <c r="H66" s="10"/>
      <c r="I66" s="36" t="s">
        <v>41</v>
      </c>
      <c r="J66" s="3">
        <f>SUM(F49:F66)</f>
        <v>35</v>
      </c>
      <c r="K66" s="10"/>
      <c r="L66" s="291"/>
      <c r="N66" s="23"/>
      <c r="O66" s="10"/>
      <c r="P66" s="10"/>
      <c r="Q66" s="10"/>
      <c r="R66" s="3"/>
      <c r="S66" s="10"/>
      <c r="T66" s="10"/>
      <c r="U66" s="36" t="s">
        <v>38</v>
      </c>
      <c r="V66" s="3">
        <f>SUM(R49:R66)</f>
        <v>27</v>
      </c>
      <c r="W66" s="10"/>
      <c r="X66" s="291"/>
    </row>
    <row r="67" spans="2:26" x14ac:dyDescent="0.25">
      <c r="B67" s="37"/>
      <c r="C67" s="38"/>
      <c r="D67" s="38"/>
      <c r="E67" s="38"/>
      <c r="F67" s="38"/>
      <c r="G67" s="38"/>
      <c r="H67" s="38"/>
      <c r="I67" s="38"/>
      <c r="J67" s="38"/>
      <c r="K67" s="38"/>
      <c r="L67" s="292"/>
      <c r="N67" s="37"/>
      <c r="O67" s="38"/>
      <c r="P67" s="38"/>
      <c r="Q67" s="38"/>
      <c r="R67" s="38"/>
      <c r="S67" s="38"/>
      <c r="T67" s="38"/>
      <c r="U67" s="38"/>
      <c r="V67" s="38"/>
      <c r="W67" s="38"/>
      <c r="X67" s="292"/>
    </row>
    <row r="69" spans="2:26" x14ac:dyDescent="0.25">
      <c r="B69" s="39"/>
      <c r="C69" s="22"/>
      <c r="D69" s="22"/>
      <c r="E69" s="22"/>
      <c r="F69" s="92" t="s">
        <v>18</v>
      </c>
      <c r="G69" s="22"/>
      <c r="H69" s="22"/>
      <c r="I69" s="22"/>
      <c r="J69" s="22"/>
      <c r="K69" s="22"/>
      <c r="L69" s="290" t="s">
        <v>91</v>
      </c>
      <c r="N69" s="39"/>
      <c r="O69" s="22"/>
      <c r="P69" s="22"/>
      <c r="Q69" s="22"/>
      <c r="R69" s="92" t="s">
        <v>18</v>
      </c>
      <c r="S69" s="22"/>
      <c r="T69" s="22"/>
      <c r="U69" s="22"/>
      <c r="V69" s="22"/>
      <c r="W69" s="22"/>
      <c r="X69" s="290" t="s">
        <v>92</v>
      </c>
      <c r="Y69" s="10"/>
      <c r="Z69" s="10"/>
    </row>
    <row r="70" spans="2:26" x14ac:dyDescent="0.25">
      <c r="B70" s="27" t="s">
        <v>93</v>
      </c>
      <c r="C70" s="10"/>
      <c r="D70" s="10"/>
      <c r="E70" s="10"/>
      <c r="F70" s="3"/>
      <c r="G70" s="10"/>
      <c r="H70" s="10"/>
      <c r="I70" s="10"/>
      <c r="J70" s="10"/>
      <c r="K70" s="10"/>
      <c r="L70" s="291"/>
      <c r="N70" s="27" t="s">
        <v>93</v>
      </c>
      <c r="O70" s="10"/>
      <c r="P70" s="10"/>
      <c r="Q70" s="10"/>
      <c r="R70" s="3"/>
      <c r="S70" s="10"/>
      <c r="T70" s="10"/>
      <c r="U70" s="10"/>
      <c r="V70" s="10"/>
      <c r="W70" s="10"/>
      <c r="X70" s="291"/>
      <c r="Y70" s="10"/>
      <c r="Z70" s="10"/>
    </row>
    <row r="71" spans="2:26" x14ac:dyDescent="0.25">
      <c r="B71" s="27" t="s">
        <v>94</v>
      </c>
      <c r="C71" s="10"/>
      <c r="D71" s="10"/>
      <c r="E71" s="10"/>
      <c r="F71" s="3"/>
      <c r="G71" s="10"/>
      <c r="H71" s="10"/>
      <c r="I71" s="10"/>
      <c r="J71" s="10"/>
      <c r="K71" s="10"/>
      <c r="L71" s="291"/>
      <c r="N71" s="27" t="s">
        <v>95</v>
      </c>
      <c r="O71" s="10"/>
      <c r="P71" s="10"/>
      <c r="Q71" s="10"/>
      <c r="R71" s="3"/>
      <c r="S71" s="10"/>
      <c r="T71" s="10"/>
      <c r="U71" s="10"/>
      <c r="V71" s="10"/>
      <c r="W71" s="10"/>
      <c r="X71" s="291"/>
      <c r="Y71" s="10"/>
      <c r="Z71" s="10"/>
    </row>
    <row r="72" spans="2:26" x14ac:dyDescent="0.25">
      <c r="B72" s="27" t="s">
        <v>96</v>
      </c>
      <c r="C72" s="10"/>
      <c r="D72" s="10"/>
      <c r="E72" s="10"/>
      <c r="F72" s="3"/>
      <c r="G72" s="10"/>
      <c r="H72" s="10"/>
      <c r="I72" s="10"/>
      <c r="J72" s="10"/>
      <c r="K72" s="10"/>
      <c r="L72" s="291"/>
      <c r="N72" s="27" t="s">
        <v>97</v>
      </c>
      <c r="O72" s="10"/>
      <c r="P72" s="10"/>
      <c r="Q72" s="10"/>
      <c r="R72" s="3"/>
      <c r="S72" s="10"/>
      <c r="T72" s="10"/>
      <c r="U72" s="10"/>
      <c r="V72" s="10"/>
      <c r="W72" s="10"/>
      <c r="X72" s="291"/>
      <c r="Y72" s="10"/>
      <c r="Z72" s="10"/>
    </row>
    <row r="73" spans="2:26" x14ac:dyDescent="0.25">
      <c r="B73" s="27" t="s">
        <v>98</v>
      </c>
      <c r="C73" s="10"/>
      <c r="D73" s="10"/>
      <c r="E73" s="10"/>
      <c r="F73" s="3"/>
      <c r="G73" s="10"/>
      <c r="H73" s="10"/>
      <c r="I73" s="10"/>
      <c r="J73" s="10"/>
      <c r="K73" s="10"/>
      <c r="L73" s="291"/>
      <c r="N73" s="27" t="s">
        <v>99</v>
      </c>
      <c r="O73" s="10"/>
      <c r="P73" s="10"/>
      <c r="Q73" s="10"/>
      <c r="R73" s="3"/>
      <c r="S73" s="10"/>
      <c r="T73" s="10"/>
      <c r="U73" s="10"/>
      <c r="V73" s="10"/>
      <c r="W73" s="10"/>
      <c r="X73" s="291"/>
      <c r="Y73" s="10"/>
      <c r="Z73" s="10"/>
    </row>
    <row r="74" spans="2:26" x14ac:dyDescent="0.25">
      <c r="B74" s="27" t="s">
        <v>100</v>
      </c>
      <c r="C74" s="10"/>
      <c r="D74" s="10"/>
      <c r="E74" s="10"/>
      <c r="F74" s="3"/>
      <c r="G74" s="10"/>
      <c r="H74" s="10"/>
      <c r="I74" s="10"/>
      <c r="J74" s="10"/>
      <c r="K74" s="10"/>
      <c r="L74" s="291"/>
      <c r="N74" s="27" t="s">
        <v>100</v>
      </c>
      <c r="O74" s="10"/>
      <c r="P74" s="10"/>
      <c r="Q74" s="10"/>
      <c r="R74" s="3"/>
      <c r="S74" s="10"/>
      <c r="T74" s="10"/>
      <c r="U74" s="10"/>
      <c r="V74" s="10"/>
      <c r="W74" s="10"/>
      <c r="X74" s="291"/>
      <c r="Y74" s="10"/>
      <c r="Z74" s="10"/>
    </row>
    <row r="75" spans="2:26" x14ac:dyDescent="0.25">
      <c r="B75" s="27" t="s">
        <v>101</v>
      </c>
      <c r="C75" s="10"/>
      <c r="D75" s="10"/>
      <c r="E75" s="10"/>
      <c r="F75" s="3"/>
      <c r="G75" s="10"/>
      <c r="H75" s="10"/>
      <c r="I75" s="10"/>
      <c r="J75" s="10"/>
      <c r="K75" s="10"/>
      <c r="L75" s="291"/>
      <c r="N75" s="27" t="s">
        <v>101</v>
      </c>
      <c r="O75" s="10"/>
      <c r="P75" s="10"/>
      <c r="Q75" s="10"/>
      <c r="R75" s="3">
        <v>1</v>
      </c>
      <c r="S75" s="10"/>
      <c r="T75" s="10"/>
      <c r="U75" s="10"/>
      <c r="V75" s="10"/>
      <c r="W75" s="10"/>
      <c r="X75" s="291"/>
      <c r="Y75" s="10"/>
      <c r="Z75" s="10"/>
    </row>
    <row r="76" spans="2:26" x14ac:dyDescent="0.25">
      <c r="B76" s="27" t="s">
        <v>102</v>
      </c>
      <c r="C76" s="10"/>
      <c r="D76" s="10"/>
      <c r="E76" s="10"/>
      <c r="F76" s="3">
        <v>1</v>
      </c>
      <c r="G76" s="10"/>
      <c r="H76" s="10"/>
      <c r="I76" s="10"/>
      <c r="J76" s="10"/>
      <c r="K76" s="10"/>
      <c r="L76" s="291"/>
      <c r="N76" s="27" t="s">
        <v>102</v>
      </c>
      <c r="O76" s="10"/>
      <c r="P76" s="10"/>
      <c r="Q76" s="10"/>
      <c r="R76" s="3">
        <v>7</v>
      </c>
      <c r="S76" s="10"/>
      <c r="T76" s="10"/>
      <c r="U76" s="10"/>
      <c r="V76" s="10"/>
      <c r="W76" s="10"/>
      <c r="X76" s="291"/>
      <c r="Y76" s="10"/>
      <c r="Z76" s="10"/>
    </row>
    <row r="77" spans="2:26" x14ac:dyDescent="0.25">
      <c r="B77" s="27" t="s">
        <v>103</v>
      </c>
      <c r="C77" s="10"/>
      <c r="D77" s="10"/>
      <c r="E77" s="10"/>
      <c r="F77" s="3">
        <v>1</v>
      </c>
      <c r="G77" s="10"/>
      <c r="H77" s="10"/>
      <c r="I77" s="10"/>
      <c r="J77" s="10"/>
      <c r="K77" s="10"/>
      <c r="L77" s="291"/>
      <c r="N77" s="27" t="s">
        <v>104</v>
      </c>
      <c r="O77" s="10"/>
      <c r="P77" s="10"/>
      <c r="Q77" s="10"/>
      <c r="R77" s="3"/>
      <c r="S77" s="10"/>
      <c r="T77" s="10"/>
      <c r="U77" s="10"/>
      <c r="V77" s="10"/>
      <c r="W77" s="10"/>
      <c r="X77" s="291"/>
      <c r="Y77" s="10"/>
      <c r="Z77" s="10"/>
    </row>
    <row r="78" spans="2:26" x14ac:dyDescent="0.25">
      <c r="B78" s="27" t="s">
        <v>105</v>
      </c>
      <c r="C78" s="10"/>
      <c r="D78" s="10"/>
      <c r="E78" s="10"/>
      <c r="F78" s="3">
        <v>1</v>
      </c>
      <c r="G78" s="10"/>
      <c r="H78" s="10"/>
      <c r="I78" s="10"/>
      <c r="J78" s="10"/>
      <c r="K78" s="10"/>
      <c r="L78" s="291"/>
      <c r="N78" s="27" t="s">
        <v>106</v>
      </c>
      <c r="O78" s="10"/>
      <c r="P78" s="10"/>
      <c r="Q78" s="10"/>
      <c r="R78" s="3">
        <v>22</v>
      </c>
      <c r="S78" s="10"/>
      <c r="T78" s="10"/>
      <c r="U78" s="10"/>
      <c r="V78" s="10"/>
      <c r="W78" s="10"/>
      <c r="X78" s="291"/>
      <c r="Y78" s="10"/>
      <c r="Z78" s="10"/>
    </row>
    <row r="79" spans="2:26" x14ac:dyDescent="0.25">
      <c r="B79" s="27" t="s">
        <v>107</v>
      </c>
      <c r="C79" s="10"/>
      <c r="D79" s="10"/>
      <c r="E79" s="10"/>
      <c r="F79" s="3"/>
      <c r="G79" s="10"/>
      <c r="H79" s="10"/>
      <c r="I79" s="10"/>
      <c r="J79" s="10"/>
      <c r="K79" s="10"/>
      <c r="L79" s="291"/>
      <c r="N79" s="27" t="s">
        <v>240</v>
      </c>
      <c r="O79" s="10"/>
      <c r="P79" s="10"/>
      <c r="Q79" s="10"/>
      <c r="R79" s="3">
        <v>9</v>
      </c>
      <c r="S79" s="10"/>
      <c r="T79" s="10"/>
      <c r="U79" s="10"/>
      <c r="V79" s="10"/>
      <c r="W79" s="10"/>
      <c r="X79" s="291"/>
      <c r="Y79" s="10"/>
      <c r="Z79" s="10"/>
    </row>
    <row r="80" spans="2:26" x14ac:dyDescent="0.25">
      <c r="B80" s="27" t="s">
        <v>108</v>
      </c>
      <c r="C80" s="10"/>
      <c r="D80" s="10"/>
      <c r="E80" s="10"/>
      <c r="F80" s="3"/>
      <c r="G80" s="10"/>
      <c r="H80" s="10"/>
      <c r="I80" s="10"/>
      <c r="J80" s="10"/>
      <c r="K80" s="10"/>
      <c r="L80" s="291"/>
      <c r="N80" s="27" t="s">
        <v>318</v>
      </c>
      <c r="O80" s="10"/>
      <c r="P80" s="10"/>
      <c r="Q80" s="10"/>
      <c r="R80" s="3">
        <v>14</v>
      </c>
      <c r="S80" s="10"/>
      <c r="T80" s="10"/>
      <c r="U80" s="10"/>
      <c r="V80" s="10"/>
      <c r="W80" s="10"/>
      <c r="X80" s="291"/>
      <c r="Y80" s="10"/>
      <c r="Z80" s="10"/>
    </row>
    <row r="81" spans="2:26" x14ac:dyDescent="0.25">
      <c r="B81" s="27" t="s">
        <v>109</v>
      </c>
      <c r="C81" s="10"/>
      <c r="D81" s="10"/>
      <c r="E81" s="10"/>
      <c r="F81" s="3"/>
      <c r="G81" s="10"/>
      <c r="H81" s="10"/>
      <c r="I81" s="10"/>
      <c r="J81" s="10"/>
      <c r="K81" s="10"/>
      <c r="L81" s="291"/>
      <c r="N81" s="27"/>
      <c r="O81" s="10"/>
      <c r="P81" s="10"/>
      <c r="Q81" s="10"/>
      <c r="R81" s="3"/>
      <c r="S81" s="10"/>
      <c r="T81" s="10"/>
      <c r="U81" s="10"/>
      <c r="V81" s="10"/>
      <c r="W81" s="10"/>
      <c r="X81" s="291"/>
      <c r="Y81" s="10"/>
      <c r="Z81" s="10"/>
    </row>
    <row r="82" spans="2:26" x14ac:dyDescent="0.25">
      <c r="B82" s="27" t="s">
        <v>110</v>
      </c>
      <c r="C82" s="10"/>
      <c r="D82" s="10"/>
      <c r="E82" s="10"/>
      <c r="F82" s="3"/>
      <c r="G82" s="10"/>
      <c r="H82" s="10"/>
      <c r="I82" s="10"/>
      <c r="J82" s="10"/>
      <c r="K82" s="10"/>
      <c r="L82" s="291"/>
      <c r="N82" s="27"/>
      <c r="O82" s="10"/>
      <c r="P82" s="10"/>
      <c r="Q82" s="10"/>
      <c r="R82" s="3"/>
      <c r="S82" s="10"/>
      <c r="T82" s="10"/>
      <c r="U82" s="10"/>
      <c r="V82" s="10"/>
      <c r="W82" s="10"/>
      <c r="X82" s="291"/>
      <c r="Y82" s="10"/>
      <c r="Z82" s="10"/>
    </row>
    <row r="83" spans="2:26" x14ac:dyDescent="0.25">
      <c r="B83" s="27" t="s">
        <v>111</v>
      </c>
      <c r="C83" s="10"/>
      <c r="D83" s="10"/>
      <c r="E83" s="10"/>
      <c r="F83" s="3">
        <v>1</v>
      </c>
      <c r="G83" s="10"/>
      <c r="H83" s="10"/>
      <c r="I83" s="10"/>
      <c r="J83" s="10"/>
      <c r="K83" s="10"/>
      <c r="L83" s="291"/>
      <c r="N83" s="27"/>
      <c r="O83" s="10"/>
      <c r="P83" s="10"/>
      <c r="Q83" s="10"/>
      <c r="R83" s="3"/>
      <c r="S83" s="10"/>
      <c r="T83" s="10"/>
      <c r="U83" s="10"/>
      <c r="V83" s="10"/>
      <c r="W83" s="10"/>
      <c r="X83" s="291"/>
      <c r="Y83" s="10"/>
      <c r="Z83" s="10"/>
    </row>
    <row r="84" spans="2:26" x14ac:dyDescent="0.25">
      <c r="B84" s="27" t="s">
        <v>112</v>
      </c>
      <c r="C84" s="10"/>
      <c r="D84" s="10"/>
      <c r="E84" s="10"/>
      <c r="F84" s="3"/>
      <c r="G84" s="10"/>
      <c r="H84" s="10"/>
      <c r="I84" s="10"/>
      <c r="J84" s="10"/>
      <c r="K84" s="10"/>
      <c r="L84" s="291"/>
      <c r="N84" s="27"/>
      <c r="O84" s="10"/>
      <c r="P84" s="10"/>
      <c r="Q84" s="10"/>
      <c r="R84" s="3"/>
      <c r="S84" s="10"/>
      <c r="T84" s="10"/>
      <c r="U84" s="10"/>
      <c r="V84" s="10"/>
      <c r="W84" s="10"/>
      <c r="X84" s="291"/>
      <c r="Y84" s="10"/>
      <c r="Z84" s="10"/>
    </row>
    <row r="85" spans="2:26" x14ac:dyDescent="0.25">
      <c r="B85" s="27" t="s">
        <v>113</v>
      </c>
      <c r="C85" s="10"/>
      <c r="D85" s="10"/>
      <c r="E85" s="10"/>
      <c r="F85" s="3"/>
      <c r="G85" s="10"/>
      <c r="H85" s="10"/>
      <c r="I85" s="10"/>
      <c r="J85" s="10"/>
      <c r="K85" s="10"/>
      <c r="L85" s="291"/>
      <c r="N85" s="27"/>
      <c r="O85" s="10"/>
      <c r="P85" s="10"/>
      <c r="Q85" s="10"/>
      <c r="R85" s="3"/>
      <c r="S85" s="10"/>
      <c r="T85" s="10"/>
      <c r="U85" s="10"/>
      <c r="V85" s="10"/>
      <c r="W85" s="10"/>
      <c r="X85" s="291"/>
      <c r="Y85" s="10"/>
      <c r="Z85" s="10"/>
    </row>
    <row r="86" spans="2:26" x14ac:dyDescent="0.25">
      <c r="B86" s="27" t="s">
        <v>114</v>
      </c>
      <c r="C86" s="10"/>
      <c r="D86" s="10"/>
      <c r="E86" s="10"/>
      <c r="F86" s="3">
        <v>3</v>
      </c>
      <c r="G86" s="10"/>
      <c r="H86" s="10"/>
      <c r="I86" s="10"/>
      <c r="J86" s="10"/>
      <c r="K86" s="10"/>
      <c r="L86" s="291"/>
      <c r="N86" s="27"/>
      <c r="O86" s="10"/>
      <c r="P86" s="10"/>
      <c r="Q86" s="10"/>
      <c r="R86" s="3"/>
      <c r="S86" s="10"/>
      <c r="T86" s="10"/>
      <c r="U86" s="10"/>
      <c r="V86" s="10"/>
      <c r="W86" s="10"/>
      <c r="X86" s="291"/>
      <c r="Y86" s="10"/>
      <c r="Z86" s="10"/>
    </row>
    <row r="87" spans="2:26" x14ac:dyDescent="0.25">
      <c r="B87" s="27" t="s">
        <v>115</v>
      </c>
      <c r="C87" s="10"/>
      <c r="D87" s="10"/>
      <c r="E87" s="10"/>
      <c r="F87" s="3"/>
      <c r="G87" s="10"/>
      <c r="H87" s="10"/>
      <c r="I87" s="10"/>
      <c r="J87" s="10"/>
      <c r="K87" s="10"/>
      <c r="L87" s="291"/>
      <c r="N87" s="27"/>
      <c r="O87" s="10"/>
      <c r="P87" s="10"/>
      <c r="Q87" s="10"/>
      <c r="R87" s="3"/>
      <c r="S87" s="10"/>
      <c r="T87" s="10"/>
      <c r="U87" s="10"/>
      <c r="V87" s="10"/>
      <c r="W87" s="10"/>
      <c r="X87" s="291"/>
      <c r="Y87" s="10"/>
      <c r="Z87" s="10"/>
    </row>
    <row r="88" spans="2:26" x14ac:dyDescent="0.25">
      <c r="B88" s="27" t="s">
        <v>116</v>
      </c>
      <c r="C88" s="10"/>
      <c r="D88" s="10"/>
      <c r="E88" s="10"/>
      <c r="F88" s="3">
        <v>1</v>
      </c>
      <c r="G88" s="10"/>
      <c r="H88" s="10"/>
      <c r="I88" s="10"/>
      <c r="J88" s="10"/>
      <c r="K88" s="10"/>
      <c r="L88" s="291"/>
      <c r="N88" s="27"/>
      <c r="O88" s="10"/>
      <c r="P88" s="10"/>
      <c r="Q88" s="10"/>
      <c r="R88" s="3"/>
      <c r="S88" s="10"/>
      <c r="T88" s="10"/>
      <c r="U88" s="10"/>
      <c r="V88" s="10"/>
      <c r="W88" s="10"/>
      <c r="X88" s="291"/>
      <c r="Y88" s="10"/>
      <c r="Z88" s="10"/>
    </row>
    <row r="89" spans="2:26" x14ac:dyDescent="0.25">
      <c r="B89" s="27" t="s">
        <v>117</v>
      </c>
      <c r="C89" s="10"/>
      <c r="D89" s="10"/>
      <c r="E89" s="10"/>
      <c r="F89" s="3"/>
      <c r="G89" s="10"/>
      <c r="H89" s="10"/>
      <c r="I89" s="10"/>
      <c r="J89" s="10"/>
      <c r="K89" s="10"/>
      <c r="L89" s="291"/>
      <c r="N89" s="27"/>
      <c r="O89" s="10"/>
      <c r="P89" s="10"/>
      <c r="Q89" s="10"/>
      <c r="R89" s="3"/>
      <c r="S89" s="10"/>
      <c r="T89" s="10"/>
      <c r="U89" s="10"/>
      <c r="V89" s="10"/>
      <c r="W89" s="10"/>
      <c r="X89" s="291"/>
      <c r="Y89" s="10"/>
      <c r="Z89" s="10"/>
    </row>
    <row r="90" spans="2:26" x14ac:dyDescent="0.25">
      <c r="B90" s="27" t="s">
        <v>118</v>
      </c>
      <c r="C90" s="10"/>
      <c r="D90" s="10"/>
      <c r="E90" s="10"/>
      <c r="F90" s="3"/>
      <c r="G90" s="10"/>
      <c r="H90" s="10"/>
      <c r="I90" s="10"/>
      <c r="J90" s="10"/>
      <c r="K90" s="10"/>
      <c r="L90" s="291"/>
      <c r="N90" s="27"/>
      <c r="O90" s="10"/>
      <c r="P90" s="10"/>
      <c r="Q90" s="10"/>
      <c r="R90" s="3"/>
      <c r="S90" s="10"/>
      <c r="T90" s="10"/>
      <c r="U90" s="10"/>
      <c r="V90" s="10"/>
      <c r="W90" s="10"/>
      <c r="X90" s="291"/>
      <c r="Y90" s="10"/>
      <c r="Z90" s="10"/>
    </row>
    <row r="91" spans="2:26" x14ac:dyDescent="0.25">
      <c r="B91" s="27" t="s">
        <v>119</v>
      </c>
      <c r="C91" s="10"/>
      <c r="D91" s="10"/>
      <c r="E91" s="10"/>
      <c r="F91" s="3">
        <v>1</v>
      </c>
      <c r="G91" s="10"/>
      <c r="H91" s="10"/>
      <c r="I91" s="10"/>
      <c r="J91" s="10"/>
      <c r="K91" s="10"/>
      <c r="L91" s="291"/>
      <c r="N91" s="27"/>
      <c r="O91" s="10"/>
      <c r="P91" s="10"/>
      <c r="Q91" s="10"/>
      <c r="R91" s="3"/>
      <c r="S91" s="10"/>
      <c r="T91" s="10"/>
      <c r="U91" s="10"/>
      <c r="V91" s="10"/>
      <c r="W91" s="10"/>
      <c r="X91" s="291"/>
    </row>
    <row r="92" spans="2:26" x14ac:dyDescent="0.25">
      <c r="B92" s="27" t="s">
        <v>120</v>
      </c>
      <c r="C92" s="10"/>
      <c r="D92" s="10"/>
      <c r="E92" s="10"/>
      <c r="F92" s="3">
        <f>26+13</f>
        <v>39</v>
      </c>
      <c r="G92" s="10"/>
      <c r="H92" s="10"/>
      <c r="I92" s="10"/>
      <c r="J92" s="10"/>
      <c r="K92" s="10"/>
      <c r="L92" s="291"/>
      <c r="N92" s="27"/>
      <c r="O92" s="10"/>
      <c r="P92" s="10"/>
      <c r="Q92" s="10"/>
      <c r="R92" s="3"/>
      <c r="S92" s="10"/>
      <c r="T92" s="10"/>
      <c r="U92" s="10"/>
      <c r="V92" s="10"/>
      <c r="W92" s="10"/>
      <c r="X92" s="291"/>
    </row>
    <row r="93" spans="2:26" x14ac:dyDescent="0.25">
      <c r="B93" s="27" t="s">
        <v>121</v>
      </c>
      <c r="C93" s="10"/>
      <c r="D93" s="10"/>
      <c r="E93" s="10"/>
      <c r="F93" s="3"/>
      <c r="G93" s="10"/>
      <c r="H93" s="10"/>
      <c r="I93" s="10"/>
      <c r="J93" s="10"/>
      <c r="K93" s="10"/>
      <c r="L93" s="291"/>
      <c r="N93" s="27"/>
      <c r="O93" s="10"/>
      <c r="P93" s="10"/>
      <c r="Q93" s="10"/>
      <c r="R93" s="3"/>
      <c r="S93" s="10"/>
      <c r="T93" s="10"/>
      <c r="U93" s="10"/>
      <c r="V93" s="10"/>
      <c r="W93" s="10"/>
      <c r="X93" s="291"/>
    </row>
    <row r="94" spans="2:26" x14ac:dyDescent="0.25">
      <c r="B94" s="27" t="s">
        <v>122</v>
      </c>
      <c r="C94" s="10"/>
      <c r="D94" s="10"/>
      <c r="E94" s="10"/>
      <c r="F94" s="3"/>
      <c r="G94" s="10"/>
      <c r="H94" s="10"/>
      <c r="I94" s="10"/>
      <c r="J94" s="10"/>
      <c r="K94" s="10"/>
      <c r="L94" s="291"/>
      <c r="N94" s="27" t="s">
        <v>122</v>
      </c>
      <c r="O94" s="10"/>
      <c r="P94" s="10"/>
      <c r="Q94" s="10"/>
      <c r="R94" s="3">
        <v>1</v>
      </c>
      <c r="S94" s="10"/>
      <c r="T94" s="10"/>
      <c r="U94" s="10"/>
      <c r="V94" s="10"/>
      <c r="W94" s="10"/>
      <c r="X94" s="291"/>
      <c r="Y94" s="10"/>
      <c r="Z94" s="10"/>
    </row>
    <row r="95" spans="2:26" x14ac:dyDescent="0.25">
      <c r="B95" s="27" t="s">
        <v>123</v>
      </c>
      <c r="C95" s="10"/>
      <c r="D95" s="10"/>
      <c r="E95" s="10"/>
      <c r="F95" s="3"/>
      <c r="G95" s="10"/>
      <c r="H95" s="10"/>
      <c r="I95" s="36" t="s">
        <v>41</v>
      </c>
      <c r="J95" s="3">
        <f>SUM(F70:F95)</f>
        <v>48</v>
      </c>
      <c r="K95" s="10"/>
      <c r="L95" s="291"/>
      <c r="N95" s="27" t="s">
        <v>124</v>
      </c>
      <c r="O95" s="10"/>
      <c r="P95" s="10"/>
      <c r="Q95" s="10"/>
      <c r="R95" s="3">
        <v>57</v>
      </c>
      <c r="S95" s="10"/>
      <c r="T95" s="10"/>
      <c r="U95" s="36" t="s">
        <v>38</v>
      </c>
      <c r="V95" s="3">
        <f>SUM(R70:R95)</f>
        <v>111</v>
      </c>
      <c r="W95" s="10"/>
      <c r="X95" s="291"/>
      <c r="Y95" s="10"/>
      <c r="Z95" s="10"/>
    </row>
    <row r="96" spans="2:26" x14ac:dyDescent="0.25">
      <c r="B96" s="23"/>
      <c r="C96" s="10"/>
      <c r="D96" s="10"/>
      <c r="E96" s="10"/>
      <c r="F96" s="10"/>
      <c r="G96" s="10"/>
      <c r="H96" s="10"/>
      <c r="I96" s="10"/>
      <c r="J96" s="10"/>
      <c r="K96" s="10"/>
      <c r="L96" s="291"/>
      <c r="N96" s="23"/>
      <c r="O96" s="10"/>
      <c r="P96" s="10"/>
      <c r="Q96" s="10"/>
      <c r="R96" s="10"/>
      <c r="S96" s="10"/>
      <c r="T96" s="10"/>
      <c r="U96" s="10"/>
      <c r="V96" s="10"/>
      <c r="W96" s="10"/>
      <c r="X96" s="291"/>
      <c r="Y96" s="10"/>
      <c r="Z96" s="10"/>
    </row>
    <row r="97" spans="2:26" x14ac:dyDescent="0.25">
      <c r="B97" s="37"/>
      <c r="C97" s="38"/>
      <c r="D97" s="38"/>
      <c r="E97" s="38"/>
      <c r="F97" s="38"/>
      <c r="G97" s="38"/>
      <c r="H97" s="38"/>
      <c r="I97" s="38"/>
      <c r="J97" s="38"/>
      <c r="K97" s="38"/>
      <c r="L97" s="292"/>
      <c r="N97" s="37"/>
      <c r="O97" s="38"/>
      <c r="P97" s="38"/>
      <c r="Q97" s="38"/>
      <c r="R97" s="38"/>
      <c r="S97" s="38"/>
      <c r="T97" s="38"/>
      <c r="U97" s="38"/>
      <c r="V97" s="38"/>
      <c r="W97" s="38"/>
      <c r="X97" s="292"/>
      <c r="Y97" s="10"/>
      <c r="Z97" s="10"/>
    </row>
    <row r="98" spans="2:26" x14ac:dyDescent="0.25">
      <c r="Y98" s="10"/>
      <c r="Z98" s="10"/>
    </row>
    <row r="99" spans="2:26" x14ac:dyDescent="0.25">
      <c r="B99" s="39"/>
      <c r="C99" s="22"/>
      <c r="D99" s="22"/>
      <c r="E99" s="22"/>
      <c r="F99" s="22"/>
      <c r="G99" s="22"/>
      <c r="H99" s="22"/>
      <c r="I99" s="22"/>
      <c r="J99" s="22"/>
      <c r="K99" s="22"/>
      <c r="L99" s="290" t="s">
        <v>125</v>
      </c>
      <c r="N99" s="39"/>
      <c r="O99" s="22"/>
      <c r="P99" s="22"/>
      <c r="Q99" s="22"/>
      <c r="R99" s="22"/>
      <c r="S99" s="22"/>
      <c r="T99" s="22"/>
      <c r="U99" s="22"/>
      <c r="V99" s="22"/>
      <c r="W99" s="22"/>
      <c r="X99" s="290" t="s">
        <v>126</v>
      </c>
      <c r="Y99" s="10"/>
      <c r="Z99" s="10"/>
    </row>
    <row r="100" spans="2:26" x14ac:dyDescent="0.25">
      <c r="B100" s="23"/>
      <c r="C100" s="10"/>
      <c r="D100" s="10"/>
      <c r="E100" s="10"/>
      <c r="F100" s="92" t="s">
        <v>18</v>
      </c>
      <c r="G100" s="10"/>
      <c r="H100" s="10"/>
      <c r="I100" s="10"/>
      <c r="J100" s="10"/>
      <c r="K100" s="10"/>
      <c r="L100" s="291"/>
      <c r="N100" s="23"/>
      <c r="O100" s="10"/>
      <c r="P100" s="10"/>
      <c r="Q100" s="10"/>
      <c r="R100" s="92" t="s">
        <v>18</v>
      </c>
      <c r="S100" s="10"/>
      <c r="T100" s="10"/>
      <c r="U100" s="10"/>
      <c r="V100" s="10"/>
      <c r="W100" s="10"/>
      <c r="X100" s="291"/>
      <c r="Y100" s="10"/>
      <c r="Z100" s="10"/>
    </row>
    <row r="101" spans="2:26" x14ac:dyDescent="0.25">
      <c r="B101" s="27" t="s">
        <v>127</v>
      </c>
      <c r="C101" s="10"/>
      <c r="D101" s="10"/>
      <c r="E101" s="10"/>
      <c r="F101" s="3"/>
      <c r="G101" s="10"/>
      <c r="H101" s="10"/>
      <c r="I101" s="10"/>
      <c r="J101" s="10"/>
      <c r="K101" s="10"/>
      <c r="L101" s="291"/>
      <c r="N101" s="27" t="s">
        <v>127</v>
      </c>
      <c r="O101" s="10"/>
      <c r="P101" s="10"/>
      <c r="Q101" s="10"/>
      <c r="R101" s="3"/>
      <c r="S101" s="10"/>
      <c r="T101" s="10"/>
      <c r="U101" s="10"/>
      <c r="V101" s="10"/>
      <c r="W101" s="10"/>
      <c r="X101" s="291"/>
      <c r="Y101" s="10"/>
      <c r="Z101" s="10"/>
    </row>
    <row r="102" spans="2:26" x14ac:dyDescent="0.25">
      <c r="B102" s="27" t="s">
        <v>128</v>
      </c>
      <c r="C102" s="10"/>
      <c r="D102" s="10"/>
      <c r="E102" s="10"/>
      <c r="F102" s="3"/>
      <c r="G102" s="10"/>
      <c r="H102" s="10"/>
      <c r="I102" s="10"/>
      <c r="J102" s="10"/>
      <c r="K102" s="10"/>
      <c r="L102" s="291"/>
      <c r="N102" s="27" t="s">
        <v>128</v>
      </c>
      <c r="O102" s="10"/>
      <c r="P102" s="10"/>
      <c r="Q102" s="10"/>
      <c r="R102" s="3"/>
      <c r="S102" s="10"/>
      <c r="T102" s="10"/>
      <c r="U102" s="10"/>
      <c r="V102" s="10"/>
      <c r="W102" s="10"/>
      <c r="X102" s="291"/>
      <c r="Y102" s="10"/>
      <c r="Z102" s="10"/>
    </row>
    <row r="103" spans="2:26" x14ac:dyDescent="0.25">
      <c r="B103" s="27" t="s">
        <v>129</v>
      </c>
      <c r="C103" s="10"/>
      <c r="D103" s="10"/>
      <c r="E103" s="10"/>
      <c r="F103" s="3"/>
      <c r="G103" s="10"/>
      <c r="H103" s="10"/>
      <c r="I103" s="10"/>
      <c r="J103" s="10"/>
      <c r="K103" s="10"/>
      <c r="L103" s="291"/>
      <c r="N103" s="27" t="s">
        <v>129</v>
      </c>
      <c r="O103" s="10"/>
      <c r="P103" s="10"/>
      <c r="Q103" s="10"/>
      <c r="R103" s="3"/>
      <c r="S103" s="10"/>
      <c r="T103" s="10"/>
      <c r="U103" s="10"/>
      <c r="V103" s="10"/>
      <c r="W103" s="10"/>
      <c r="X103" s="291"/>
      <c r="Y103" s="10"/>
      <c r="Z103" s="10"/>
    </row>
    <row r="104" spans="2:26" x14ac:dyDescent="0.25">
      <c r="B104" s="27" t="s">
        <v>130</v>
      </c>
      <c r="C104" s="10"/>
      <c r="D104" s="10"/>
      <c r="E104" s="10"/>
      <c r="F104" s="3"/>
      <c r="G104" s="10"/>
      <c r="H104" s="10"/>
      <c r="I104" s="10"/>
      <c r="J104" s="10"/>
      <c r="K104" s="10"/>
      <c r="L104" s="291"/>
      <c r="N104" s="27" t="s">
        <v>130</v>
      </c>
      <c r="O104" s="10"/>
      <c r="P104" s="10"/>
      <c r="Q104" s="10"/>
      <c r="R104" s="3"/>
      <c r="S104" s="10"/>
      <c r="T104" s="10"/>
      <c r="U104" s="10"/>
      <c r="V104" s="10"/>
      <c r="W104" s="10"/>
      <c r="X104" s="291"/>
      <c r="Y104" s="10"/>
      <c r="Z104" s="10"/>
    </row>
    <row r="105" spans="2:26" x14ac:dyDescent="0.25">
      <c r="B105" s="27" t="s">
        <v>131</v>
      </c>
      <c r="C105" s="10"/>
      <c r="D105" s="10"/>
      <c r="E105" s="10"/>
      <c r="F105" s="3"/>
      <c r="G105" s="10"/>
      <c r="H105" s="10"/>
      <c r="I105" s="10"/>
      <c r="J105" s="10"/>
      <c r="K105" s="10"/>
      <c r="L105" s="291"/>
      <c r="N105" s="27" t="s">
        <v>131</v>
      </c>
      <c r="O105" s="10"/>
      <c r="P105" s="10"/>
      <c r="Q105" s="10"/>
      <c r="R105" s="3"/>
      <c r="S105" s="10"/>
      <c r="T105" s="10"/>
      <c r="U105" s="10"/>
      <c r="V105" s="10"/>
      <c r="W105" s="10"/>
      <c r="X105" s="291"/>
      <c r="Y105" s="10"/>
      <c r="Z105" s="10"/>
    </row>
    <row r="106" spans="2:26" x14ac:dyDescent="0.25">
      <c r="B106" s="27" t="s">
        <v>132</v>
      </c>
      <c r="C106" s="10"/>
      <c r="D106" s="10"/>
      <c r="E106" s="10"/>
      <c r="F106" s="3">
        <v>1</v>
      </c>
      <c r="G106" s="10"/>
      <c r="H106" s="10"/>
      <c r="I106" s="10"/>
      <c r="J106" s="10"/>
      <c r="K106" s="10"/>
      <c r="L106" s="291"/>
      <c r="N106" s="27" t="s">
        <v>132</v>
      </c>
      <c r="O106" s="10"/>
      <c r="P106" s="10"/>
      <c r="Q106" s="10"/>
      <c r="R106" s="3"/>
      <c r="S106" s="10"/>
      <c r="T106" s="10"/>
      <c r="U106" s="10"/>
      <c r="V106" s="10"/>
      <c r="W106" s="10"/>
      <c r="X106" s="291"/>
      <c r="Y106" s="10"/>
      <c r="Z106" s="10"/>
    </row>
    <row r="107" spans="2:26" x14ac:dyDescent="0.25">
      <c r="B107" s="27" t="s">
        <v>133</v>
      </c>
      <c r="C107" s="10"/>
      <c r="D107" s="10"/>
      <c r="E107" s="10"/>
      <c r="F107" s="3"/>
      <c r="G107" s="10"/>
      <c r="H107" s="10"/>
      <c r="I107" s="10"/>
      <c r="J107" s="10"/>
      <c r="K107" s="10"/>
      <c r="L107" s="291"/>
      <c r="N107" s="27" t="s">
        <v>133</v>
      </c>
      <c r="O107" s="10"/>
      <c r="P107" s="10"/>
      <c r="Q107" s="10"/>
      <c r="R107" s="3"/>
      <c r="S107" s="10"/>
      <c r="T107" s="10"/>
      <c r="U107" s="10"/>
      <c r="V107" s="10"/>
      <c r="W107" s="10"/>
      <c r="X107" s="291"/>
      <c r="Y107" s="10"/>
      <c r="Z107" s="10"/>
    </row>
    <row r="108" spans="2:26" x14ac:dyDescent="0.25">
      <c r="B108" s="27" t="s">
        <v>134</v>
      </c>
      <c r="C108" s="10"/>
      <c r="D108" s="10"/>
      <c r="E108" s="10"/>
      <c r="F108" s="3"/>
      <c r="G108" s="10"/>
      <c r="H108" s="10"/>
      <c r="I108" s="10"/>
      <c r="J108" s="10"/>
      <c r="K108" s="10"/>
      <c r="L108" s="291"/>
      <c r="N108" s="27" t="s">
        <v>134</v>
      </c>
      <c r="O108" s="10"/>
      <c r="P108" s="10"/>
      <c r="Q108" s="10"/>
      <c r="R108" s="3"/>
      <c r="S108" s="10"/>
      <c r="T108" s="10"/>
      <c r="U108" s="10"/>
      <c r="V108" s="10"/>
      <c r="W108" s="10"/>
      <c r="X108" s="291"/>
      <c r="Y108" s="10"/>
      <c r="Z108" s="10"/>
    </row>
    <row r="109" spans="2:26" x14ac:dyDescent="0.25">
      <c r="B109" s="27" t="s">
        <v>135</v>
      </c>
      <c r="C109" s="10"/>
      <c r="D109" s="10"/>
      <c r="E109" s="10"/>
      <c r="F109" s="3"/>
      <c r="G109" s="10"/>
      <c r="H109" s="10"/>
      <c r="I109" s="10"/>
      <c r="J109" s="10"/>
      <c r="K109" s="10"/>
      <c r="L109" s="291"/>
      <c r="N109" s="27" t="s">
        <v>135</v>
      </c>
      <c r="O109" s="10"/>
      <c r="P109" s="10"/>
      <c r="Q109" s="10"/>
      <c r="R109" s="3"/>
      <c r="S109" s="10"/>
      <c r="T109" s="10"/>
      <c r="U109" s="10"/>
      <c r="V109" s="10"/>
      <c r="W109" s="10"/>
      <c r="X109" s="291"/>
      <c r="Y109" s="10"/>
      <c r="Z109" s="10"/>
    </row>
    <row r="110" spans="2:26" x14ac:dyDescent="0.25">
      <c r="B110" s="27" t="s">
        <v>136</v>
      </c>
      <c r="C110" s="10"/>
      <c r="D110" s="10"/>
      <c r="E110" s="10"/>
      <c r="F110" s="3"/>
      <c r="G110" s="10"/>
      <c r="H110" s="10"/>
      <c r="I110" s="10"/>
      <c r="J110" s="10"/>
      <c r="K110" s="10"/>
      <c r="L110" s="291"/>
      <c r="N110" s="27" t="s">
        <v>136</v>
      </c>
      <c r="O110" s="10"/>
      <c r="P110" s="10"/>
      <c r="Q110" s="10"/>
      <c r="R110" s="3"/>
      <c r="S110" s="10"/>
      <c r="T110" s="10"/>
      <c r="U110" s="10"/>
      <c r="V110" s="10"/>
      <c r="W110" s="10"/>
      <c r="X110" s="291"/>
      <c r="Y110" s="10"/>
      <c r="Z110" s="10"/>
    </row>
    <row r="111" spans="2:26" x14ac:dyDescent="0.25">
      <c r="B111" s="27" t="s">
        <v>137</v>
      </c>
      <c r="C111" s="10"/>
      <c r="D111" s="10"/>
      <c r="E111" s="10"/>
      <c r="F111" s="3"/>
      <c r="G111" s="10"/>
      <c r="H111" s="10"/>
      <c r="I111" s="36" t="s">
        <v>41</v>
      </c>
      <c r="J111" s="3">
        <f>SUM(F101:F111)</f>
        <v>1</v>
      </c>
      <c r="K111" s="10"/>
      <c r="L111" s="291"/>
      <c r="N111" s="27" t="s">
        <v>137</v>
      </c>
      <c r="O111" s="10"/>
      <c r="P111" s="10"/>
      <c r="Q111" s="10"/>
      <c r="R111" s="3"/>
      <c r="S111" s="10"/>
      <c r="T111" s="10"/>
      <c r="U111" s="36" t="s">
        <v>38</v>
      </c>
      <c r="V111" s="3">
        <f>SUM(R101:R111)</f>
        <v>0</v>
      </c>
      <c r="W111" s="10"/>
      <c r="X111" s="291"/>
      <c r="Y111" s="10"/>
      <c r="Z111" s="10"/>
    </row>
    <row r="112" spans="2:26" x14ac:dyDescent="0.25">
      <c r="B112" s="37"/>
      <c r="C112" s="38"/>
      <c r="D112" s="38"/>
      <c r="E112" s="38"/>
      <c r="F112" s="38"/>
      <c r="G112" s="38"/>
      <c r="H112" s="38"/>
      <c r="I112" s="38"/>
      <c r="J112" s="38"/>
      <c r="K112" s="38"/>
      <c r="L112" s="292"/>
      <c r="N112" s="37"/>
      <c r="O112" s="38"/>
      <c r="P112" s="38"/>
      <c r="Q112" s="38"/>
      <c r="R112" s="38"/>
      <c r="S112" s="38"/>
      <c r="T112" s="38"/>
      <c r="U112" s="38"/>
      <c r="V112" s="38"/>
      <c r="W112" s="38"/>
      <c r="X112" s="292"/>
      <c r="Y112" s="10"/>
      <c r="Z112" s="10"/>
    </row>
    <row r="113" spans="25:26" x14ac:dyDescent="0.25">
      <c r="Y113" s="10"/>
      <c r="Z113" s="10"/>
    </row>
    <row r="114" spans="25:26" x14ac:dyDescent="0.25">
      <c r="Y114" s="10"/>
      <c r="Z114" s="10"/>
    </row>
  </sheetData>
  <mergeCells count="25">
    <mergeCell ref="E7:L7"/>
    <mergeCell ref="N10:P12"/>
    <mergeCell ref="S9:X9"/>
    <mergeCell ref="S10:V10"/>
    <mergeCell ref="U14:W14"/>
    <mergeCell ref="B15:C17"/>
    <mergeCell ref="E15:F17"/>
    <mergeCell ref="H15:I17"/>
    <mergeCell ref="K15:L17"/>
    <mergeCell ref="N15:O17"/>
    <mergeCell ref="L99:L112"/>
    <mergeCell ref="X99:X112"/>
    <mergeCell ref="X19:X33"/>
    <mergeCell ref="L35:L45"/>
    <mergeCell ref="X35:X45"/>
    <mergeCell ref="L47:L67"/>
    <mergeCell ref="X47:X67"/>
    <mergeCell ref="L69:L97"/>
    <mergeCell ref="X69:X97"/>
    <mergeCell ref="L19:L33"/>
    <mergeCell ref="N5:Q5"/>
    <mergeCell ref="N6:O6"/>
    <mergeCell ref="P6:Q6"/>
    <mergeCell ref="N7:O7"/>
    <mergeCell ref="P7:Q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38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59</v>
      </c>
      <c r="F11" s="5"/>
      <c r="G11" s="53" t="s">
        <v>11</v>
      </c>
      <c r="H11" s="8"/>
      <c r="I11" s="9"/>
      <c r="J11" s="9"/>
      <c r="K11" s="61">
        <f>U32+U44+I66+I95+I111</f>
        <v>85</v>
      </c>
      <c r="M11" s="310"/>
      <c r="N11" s="311"/>
      <c r="O11" s="311"/>
      <c r="P11" s="58">
        <f>E11+K11</f>
        <v>144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4.25" customHeight="1" x14ac:dyDescent="0.25">
      <c r="A13" s="1"/>
      <c r="C13" s="5"/>
      <c r="D13" s="11" t="s">
        <v>12</v>
      </c>
      <c r="E13" s="41">
        <f>E11*100/P11</f>
        <v>40.972222222222221</v>
      </c>
      <c r="F13" s="5"/>
      <c r="G13" s="5"/>
      <c r="H13" s="5"/>
      <c r="I13" s="5"/>
      <c r="J13" s="11" t="s">
        <v>12</v>
      </c>
      <c r="K13" s="49">
        <f>K11*100/P11</f>
        <v>59.027777777777779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19</v>
      </c>
      <c r="D16" s="297"/>
      <c r="E16" s="298"/>
      <c r="F16" s="16">
        <f>G32</f>
        <v>27</v>
      </c>
      <c r="G16" s="238"/>
      <c r="H16" s="239"/>
      <c r="I16" s="15">
        <f>S32</f>
        <v>33</v>
      </c>
      <c r="J16" s="303"/>
      <c r="K16" s="304"/>
      <c r="L16" s="16">
        <f>U42</f>
        <v>29</v>
      </c>
      <c r="M16" s="256"/>
      <c r="N16" s="257"/>
      <c r="O16" s="17">
        <f>U44</f>
        <v>36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11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33</v>
      </c>
      <c r="T32" s="36" t="s">
        <v>41</v>
      </c>
      <c r="U32" s="3">
        <f>SUM(S24:S26)+SUM(S27:S28)</f>
        <v>11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29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34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2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29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65</v>
      </c>
      <c r="R44" s="10"/>
      <c r="S44" s="10"/>
      <c r="T44" s="36" t="s">
        <v>41</v>
      </c>
      <c r="U44" s="3">
        <f>Q38+Q40+Q42</f>
        <v>36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>
        <v>2</v>
      </c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29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36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29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2</v>
      </c>
      <c r="F95" s="10"/>
      <c r="G95" s="10"/>
      <c r="H95" s="36" t="s">
        <v>41</v>
      </c>
      <c r="I95" s="3">
        <f>SUM(E70:E95)</f>
        <v>2</v>
      </c>
      <c r="J95" s="10"/>
      <c r="K95" s="291"/>
      <c r="M95" s="27" t="s">
        <v>124</v>
      </c>
      <c r="N95" s="10"/>
      <c r="O95" s="10"/>
      <c r="P95" s="10"/>
      <c r="Q95" s="3">
        <v>1</v>
      </c>
      <c r="R95" s="10"/>
      <c r="S95" s="10"/>
      <c r="T95" s="36" t="s">
        <v>38</v>
      </c>
      <c r="U95" s="3">
        <f>SUM(Q70:Q95)</f>
        <v>1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140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39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182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77</v>
      </c>
      <c r="F11" s="5"/>
      <c r="G11" s="53" t="s">
        <v>11</v>
      </c>
      <c r="H11" s="8"/>
      <c r="I11" s="9"/>
      <c r="J11" s="9"/>
      <c r="K11" s="61">
        <f>U32+U44+I66+I95+I111</f>
        <v>97</v>
      </c>
      <c r="M11" s="310"/>
      <c r="N11" s="311"/>
      <c r="O11" s="311"/>
      <c r="P11" s="58">
        <f>E11+K11</f>
        <v>174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44.252873563218394</v>
      </c>
      <c r="F13" s="5"/>
      <c r="G13" s="5"/>
      <c r="H13" s="5"/>
      <c r="I13" s="5"/>
      <c r="J13" s="11" t="s">
        <v>12</v>
      </c>
      <c r="K13" s="49">
        <f>K11*100/P11</f>
        <v>55.747126436781606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20</v>
      </c>
      <c r="D16" s="297"/>
      <c r="E16" s="298"/>
      <c r="F16" s="16">
        <f>G32</f>
        <v>27</v>
      </c>
      <c r="G16" s="238"/>
      <c r="H16" s="239"/>
      <c r="I16" s="15">
        <f>S32</f>
        <v>183</v>
      </c>
      <c r="J16" s="303"/>
      <c r="K16" s="304"/>
      <c r="L16" s="16">
        <f>U42</f>
        <v>0</v>
      </c>
      <c r="M16" s="256"/>
      <c r="N16" s="257"/>
      <c r="O16" s="17">
        <f>U44</f>
        <v>9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40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4</v>
      </c>
      <c r="R21" s="29">
        <v>6</v>
      </c>
      <c r="S21" s="30">
        <f>Q21*R21</f>
        <v>24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61</v>
      </c>
      <c r="T30" s="36" t="s">
        <v>38</v>
      </c>
      <c r="U30" s="3">
        <f>SUM(S21:S23)+(S27+S28)</f>
        <v>55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183</v>
      </c>
      <c r="T32" s="36" t="s">
        <v>41</v>
      </c>
      <c r="U32" s="3">
        <f>SUM(S24:S26)+SUM(S27:S28)</f>
        <v>18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9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9</v>
      </c>
      <c r="R44" s="10"/>
      <c r="S44" s="10"/>
      <c r="T44" s="36" t="s">
        <v>41</v>
      </c>
      <c r="U44" s="3">
        <f>Q38+Q40+Q42</f>
        <v>9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9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9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>
        <v>2</v>
      </c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10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236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146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240</v>
      </c>
      <c r="N81" s="10"/>
      <c r="O81" s="10"/>
      <c r="P81" s="10"/>
      <c r="Q81" s="3">
        <v>3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15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30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2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59</v>
      </c>
      <c r="J95" s="10"/>
      <c r="K95" s="291"/>
      <c r="M95" s="27" t="s">
        <v>124</v>
      </c>
      <c r="N95" s="10"/>
      <c r="O95" s="10"/>
      <c r="P95" s="10"/>
      <c r="Q95" s="3">
        <v>2</v>
      </c>
      <c r="R95" s="10"/>
      <c r="S95" s="10"/>
      <c r="T95" s="36" t="s">
        <v>38</v>
      </c>
      <c r="U95" s="3">
        <f>SUM(Q70:Q95)</f>
        <v>22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>
        <v>1</v>
      </c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>
        <v>1</v>
      </c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2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V18" sqref="V1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40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204</v>
      </c>
      <c r="F11" s="5"/>
      <c r="G11" s="53" t="s">
        <v>11</v>
      </c>
      <c r="H11" s="8"/>
      <c r="I11" s="9"/>
      <c r="J11" s="9"/>
      <c r="K11" s="61">
        <f>U32+U44+I66+I95+I111</f>
        <v>100</v>
      </c>
      <c r="M11" s="310"/>
      <c r="N11" s="311"/>
      <c r="O11" s="311"/>
      <c r="P11" s="58">
        <f>E11+K11</f>
        <v>304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67.10526315789474</v>
      </c>
      <c r="F13" s="5"/>
      <c r="G13" s="5"/>
      <c r="H13" s="5"/>
      <c r="I13" s="5"/>
      <c r="J13" s="11" t="s">
        <v>12</v>
      </c>
      <c r="K13" s="49">
        <f>K11*100/P11</f>
        <v>32.89473684210526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255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29</v>
      </c>
      <c r="D16" s="297"/>
      <c r="E16" s="298"/>
      <c r="F16" s="16">
        <f>G32</f>
        <v>96</v>
      </c>
      <c r="G16" s="238"/>
      <c r="H16" s="239"/>
      <c r="I16" s="15">
        <f>S32</f>
        <v>128</v>
      </c>
      <c r="J16" s="303"/>
      <c r="K16" s="304"/>
      <c r="L16" s="16">
        <f>U42</f>
        <v>45</v>
      </c>
      <c r="M16" s="256"/>
      <c r="N16" s="257"/>
      <c r="O16" s="17">
        <f>U44</f>
        <v>13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40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3</v>
      </c>
      <c r="F23" s="3">
        <v>3</v>
      </c>
      <c r="G23" s="32">
        <f t="shared" si="0"/>
        <v>9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5</v>
      </c>
      <c r="R24" s="3">
        <v>3</v>
      </c>
      <c r="S24" s="32">
        <f t="shared" si="1"/>
        <v>15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24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32</v>
      </c>
      <c r="T30" s="36" t="s">
        <v>38</v>
      </c>
      <c r="U30" s="3">
        <f>SUM(S21:S23)+(S27+S28)</f>
        <v>12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96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128</v>
      </c>
      <c r="T32" s="36" t="s">
        <v>41</v>
      </c>
      <c r="U32" s="3">
        <f>SUM(S24:S26)+SUM(S27:S28)</f>
        <v>20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3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27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10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8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45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29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58</v>
      </c>
      <c r="R44" s="10"/>
      <c r="S44" s="10"/>
      <c r="T44" s="36" t="s">
        <v>41</v>
      </c>
      <c r="U44" s="3">
        <f>Q38+Q40+Q42</f>
        <v>13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>
        <v>10</v>
      </c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>
        <v>8</v>
      </c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27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>
        <v>3</v>
      </c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14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48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>
        <v>1</v>
      </c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>
        <v>3</v>
      </c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>
        <v>5</v>
      </c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10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146</v>
      </c>
      <c r="N79" s="10"/>
      <c r="O79" s="10"/>
      <c r="P79" s="10"/>
      <c r="Q79" s="3">
        <v>8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154</v>
      </c>
      <c r="N80" s="10"/>
      <c r="O80" s="10"/>
      <c r="P80" s="10"/>
      <c r="Q80" s="3">
        <v>16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240</v>
      </c>
      <c r="N81" s="10"/>
      <c r="O81" s="10"/>
      <c r="P81" s="10"/>
      <c r="Q81" s="3">
        <v>26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 t="s">
        <v>322</v>
      </c>
      <c r="N82" s="10"/>
      <c r="O82" s="10"/>
      <c r="P82" s="10"/>
      <c r="Q82" s="3">
        <v>6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291"/>
      <c r="M83" s="27" t="s">
        <v>323</v>
      </c>
      <c r="N83" s="10"/>
      <c r="O83" s="10"/>
      <c r="P83" s="10"/>
      <c r="Q83" s="3">
        <v>5</v>
      </c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4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7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14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49</v>
      </c>
      <c r="J95" s="10"/>
      <c r="K95" s="291"/>
      <c r="M95" s="27" t="s">
        <v>124</v>
      </c>
      <c r="N95" s="10"/>
      <c r="O95" s="10"/>
      <c r="P95" s="10"/>
      <c r="Q95" s="3">
        <v>28</v>
      </c>
      <c r="R95" s="10"/>
      <c r="S95" s="10"/>
      <c r="T95" s="36" t="s">
        <v>38</v>
      </c>
      <c r="U95" s="3">
        <f>SUM(Q70:Q95)</f>
        <v>96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4</v>
      </c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>
        <v>2</v>
      </c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4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3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41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</v>
      </c>
      <c r="F11" s="5"/>
      <c r="G11" s="53" t="s">
        <v>11</v>
      </c>
      <c r="H11" s="8"/>
      <c r="I11" s="9"/>
      <c r="J11" s="9"/>
      <c r="K11" s="61">
        <f>U32+U44+I66+I95+I111</f>
        <v>114</v>
      </c>
      <c r="M11" s="310"/>
      <c r="N11" s="311"/>
      <c r="O11" s="311"/>
      <c r="P11" s="58">
        <f>E11+K11</f>
        <v>117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2.5641025641025643</v>
      </c>
      <c r="F13" s="5"/>
      <c r="G13" s="5"/>
      <c r="H13" s="5"/>
      <c r="I13" s="5"/>
      <c r="J13" s="11" t="s">
        <v>12</v>
      </c>
      <c r="K13" s="49">
        <f>K11*100/P11</f>
        <v>97.435897435897431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22</v>
      </c>
      <c r="D16" s="297"/>
      <c r="E16" s="298"/>
      <c r="F16" s="16">
        <f>G32</f>
        <v>14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57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7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14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57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10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57</v>
      </c>
      <c r="R44" s="10"/>
      <c r="S44" s="10"/>
      <c r="T44" s="36" t="s">
        <v>41</v>
      </c>
      <c r="U44" s="3">
        <f>Q38+Q40+Q42</f>
        <v>57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57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57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>
        <v>3</v>
      </c>
      <c r="R95" s="10"/>
      <c r="S95" s="10"/>
      <c r="T95" s="36" t="s">
        <v>38</v>
      </c>
      <c r="U95" s="3">
        <f>SUM(Q70:Q95)</f>
        <v>3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5" sqref="X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10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40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26</v>
      </c>
      <c r="F11" s="5"/>
      <c r="G11" s="53" t="s">
        <v>11</v>
      </c>
      <c r="H11" s="8"/>
      <c r="I11" s="9"/>
      <c r="J11" s="9"/>
      <c r="K11" s="61">
        <f>U32+U44+I66+I95+I111</f>
        <v>141</v>
      </c>
      <c r="M11" s="310"/>
      <c r="N11" s="311"/>
      <c r="O11" s="311"/>
      <c r="P11" s="58">
        <f>E11+K11</f>
        <v>167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15.568862275449101</v>
      </c>
      <c r="F13" s="5"/>
      <c r="G13" s="5"/>
      <c r="H13" s="5"/>
      <c r="I13" s="5"/>
      <c r="J13" s="11" t="s">
        <v>12</v>
      </c>
      <c r="K13" s="49">
        <f>K11*100/P11</f>
        <v>84.431137724550894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22</v>
      </c>
      <c r="D16" s="297"/>
      <c r="E16" s="298"/>
      <c r="F16" s="16">
        <f>G32</f>
        <v>27</v>
      </c>
      <c r="G16" s="238"/>
      <c r="H16" s="239"/>
      <c r="I16" s="15">
        <f>S32</f>
        <v>84</v>
      </c>
      <c r="J16" s="303"/>
      <c r="K16" s="304"/>
      <c r="L16" s="16">
        <f>U42</f>
        <v>0</v>
      </c>
      <c r="M16" s="256"/>
      <c r="N16" s="257"/>
      <c r="O16" s="17">
        <f>U44</f>
        <v>26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20</v>
      </c>
      <c r="T17" s="35" t="s">
        <v>213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28</v>
      </c>
      <c r="T30" s="36" t="s">
        <v>38</v>
      </c>
      <c r="U30" s="3">
        <f>SUM(S21:S23)+(S27+S28)</f>
        <v>25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84</v>
      </c>
      <c r="T32" s="36" t="s">
        <v>41</v>
      </c>
      <c r="U32" s="3">
        <f>SUM(S24:S26)+SUM(S27:S28)</f>
        <v>3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5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26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26</v>
      </c>
      <c r="R44" s="10"/>
      <c r="S44" s="10"/>
      <c r="T44" s="36" t="s">
        <v>41</v>
      </c>
      <c r="U44" s="3">
        <f>Q38+Q40+Q42</f>
        <v>26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26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26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10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5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65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3</v>
      </c>
      <c r="F95" s="10"/>
      <c r="G95" s="10"/>
      <c r="H95" s="36" t="s">
        <v>41</v>
      </c>
      <c r="I95" s="3">
        <f>SUM(E70:E95)</f>
        <v>86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1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19" width="9.140625" style="2"/>
    <col min="20" max="20" width="10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43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" customHeight="1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13</v>
      </c>
      <c r="F11" s="5"/>
      <c r="G11" s="53" t="s">
        <v>11</v>
      </c>
      <c r="H11" s="8"/>
      <c r="I11" s="9"/>
      <c r="J11" s="9"/>
      <c r="K11" s="61">
        <f>U32+U44+I66+I95+I111</f>
        <v>39</v>
      </c>
      <c r="M11" s="310"/>
      <c r="N11" s="311"/>
      <c r="O11" s="311"/>
      <c r="P11" s="58">
        <f>E11+K11</f>
        <v>52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25</v>
      </c>
      <c r="F13" s="5"/>
      <c r="G13" s="5"/>
      <c r="H13" s="5"/>
      <c r="I13" s="5"/>
      <c r="J13" s="11" t="s">
        <v>12</v>
      </c>
      <c r="K13" s="49">
        <f>K11*100/P11</f>
        <v>75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14</v>
      </c>
      <c r="D16" s="297"/>
      <c r="E16" s="298"/>
      <c r="F16" s="16">
        <f>G32</f>
        <v>18</v>
      </c>
      <c r="G16" s="238"/>
      <c r="H16" s="239"/>
      <c r="I16" s="15">
        <f>S32</f>
        <v>45</v>
      </c>
      <c r="J16" s="303"/>
      <c r="K16" s="304"/>
      <c r="L16" s="16">
        <f>U42</f>
        <v>0</v>
      </c>
      <c r="M16" s="256"/>
      <c r="N16" s="257"/>
      <c r="O16" s="17">
        <f>U44</f>
        <v>16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15</v>
      </c>
      <c r="T30" s="36" t="s">
        <v>38</v>
      </c>
      <c r="U30" s="3">
        <f>SUM(S21:S23)+(S27+S28)</f>
        <v>9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45</v>
      </c>
      <c r="T32" s="36" t="s">
        <v>41</v>
      </c>
      <c r="U32" s="3">
        <f>SUM(S24:S26)+SUM(S27:S28)</f>
        <v>6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16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1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14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16</v>
      </c>
      <c r="R44" s="10"/>
      <c r="S44" s="10"/>
      <c r="T44" s="36" t="s">
        <v>41</v>
      </c>
      <c r="U44" s="3">
        <f>Q38+Q40+Q42</f>
        <v>16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16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>
        <v>1</v>
      </c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>
        <v>1</v>
      </c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17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240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318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3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5703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44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33</v>
      </c>
      <c r="F11" s="5"/>
      <c r="G11" s="53" t="s">
        <v>11</v>
      </c>
      <c r="H11" s="8"/>
      <c r="I11" s="9"/>
      <c r="J11" s="9"/>
      <c r="K11" s="61">
        <f>U32+U44+I66+I95+I111</f>
        <v>146</v>
      </c>
      <c r="M11" s="310"/>
      <c r="N11" s="311"/>
      <c r="O11" s="311"/>
      <c r="P11" s="58">
        <f>E11+K11</f>
        <v>179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18.435754189944134</v>
      </c>
      <c r="F13" s="5"/>
      <c r="G13" s="5"/>
      <c r="H13" s="5"/>
      <c r="I13" s="5"/>
      <c r="J13" s="11" t="s">
        <v>12</v>
      </c>
      <c r="K13" s="49">
        <f>K11*100/P11</f>
        <v>81.564245810055866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28</v>
      </c>
      <c r="D16" s="297"/>
      <c r="E16" s="298"/>
      <c r="F16" s="16">
        <f>G32</f>
        <v>18</v>
      </c>
      <c r="G16" s="238"/>
      <c r="H16" s="239"/>
      <c r="I16" s="15">
        <f>S32</f>
        <v>0</v>
      </c>
      <c r="J16" s="303"/>
      <c r="K16" s="304"/>
      <c r="L16" s="16">
        <f>U42</f>
        <v>13</v>
      </c>
      <c r="M16" s="256"/>
      <c r="N16" s="257"/>
      <c r="O16" s="17">
        <f>U44</f>
        <v>72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3</v>
      </c>
      <c r="F25" s="3">
        <v>2</v>
      </c>
      <c r="G25" s="32">
        <f t="shared" si="0"/>
        <v>6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10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69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16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3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3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13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28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85</v>
      </c>
      <c r="R44" s="10"/>
      <c r="S44" s="10"/>
      <c r="T44" s="36" t="s">
        <v>41</v>
      </c>
      <c r="U44" s="3">
        <f>Q38+Q40+Q42</f>
        <v>72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>
        <v>16</v>
      </c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53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>
        <v>2</v>
      </c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>
        <v>3</v>
      </c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>
        <v>2</v>
      </c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>
        <v>1</v>
      </c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10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74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13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7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7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6" sqref="X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9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45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136</v>
      </c>
      <c r="F11" s="5"/>
      <c r="G11" s="53" t="s">
        <v>11</v>
      </c>
      <c r="H11" s="8"/>
      <c r="I11" s="9"/>
      <c r="J11" s="9"/>
      <c r="K11" s="61">
        <f>U32+U44+I66+I95+I111</f>
        <v>333</v>
      </c>
      <c r="M11" s="310"/>
      <c r="N11" s="311"/>
      <c r="O11" s="311"/>
      <c r="P11" s="58">
        <f>E11+K11</f>
        <v>469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28.997867803837952</v>
      </c>
      <c r="F13" s="5"/>
      <c r="G13" s="5"/>
      <c r="H13" s="5"/>
      <c r="I13" s="5"/>
      <c r="J13" s="11" t="s">
        <v>12</v>
      </c>
      <c r="K13" s="49">
        <f>K11*100/P11</f>
        <v>71.002132196162052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22</v>
      </c>
      <c r="D16" s="297"/>
      <c r="E16" s="298"/>
      <c r="F16" s="16">
        <f>G32</f>
        <v>44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35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74"/>
      <c r="V20" s="74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74"/>
      <c r="J21" s="74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74"/>
      <c r="J23" s="74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11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35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35</v>
      </c>
      <c r="R44" s="10"/>
      <c r="S44" s="10"/>
      <c r="T44" s="36" t="s">
        <v>41</v>
      </c>
      <c r="U44" s="3">
        <f>Q38+Q40+Q42</f>
        <v>35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35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4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39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>
        <v>1</v>
      </c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>
        <v>2</v>
      </c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26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f>23+13</f>
        <v>36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291"/>
      <c r="M79" s="27" t="s">
        <v>240</v>
      </c>
      <c r="N79" s="10"/>
      <c r="O79" s="10"/>
      <c r="P79" s="10"/>
      <c r="Q79" s="3">
        <v>59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318</v>
      </c>
      <c r="N80" s="10"/>
      <c r="O80" s="10"/>
      <c r="P80" s="10"/>
      <c r="Q80" s="3">
        <v>10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81</v>
      </c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20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5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8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12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>
        <v>1</v>
      </c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57</v>
      </c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31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4</v>
      </c>
      <c r="F95" s="10"/>
      <c r="G95" s="10"/>
      <c r="H95" s="36" t="s">
        <v>41</v>
      </c>
      <c r="I95" s="3">
        <f>SUM(E70:E95)</f>
        <v>258</v>
      </c>
      <c r="J95" s="10"/>
      <c r="K95" s="291"/>
      <c r="M95" s="27" t="s">
        <v>124</v>
      </c>
      <c r="N95" s="10"/>
      <c r="O95" s="10"/>
      <c r="P95" s="10"/>
      <c r="Q95" s="3">
        <v>24</v>
      </c>
      <c r="R95" s="10"/>
      <c r="S95" s="10"/>
      <c r="T95" s="36" t="s">
        <v>38</v>
      </c>
      <c r="U95" s="3">
        <f>SUM(Q70:Q95)</f>
        <v>136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1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3" sqref="Q9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46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93</v>
      </c>
      <c r="F11" s="5"/>
      <c r="G11" s="53" t="s">
        <v>11</v>
      </c>
      <c r="H11" s="8"/>
      <c r="I11" s="9"/>
      <c r="J11" s="9"/>
      <c r="K11" s="61">
        <f>U32+U44+I66+I95+I111</f>
        <v>108</v>
      </c>
      <c r="M11" s="310"/>
      <c r="N11" s="311"/>
      <c r="O11" s="311"/>
      <c r="P11" s="58">
        <f>E11+K11</f>
        <v>201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46.268656716417908</v>
      </c>
      <c r="F13" s="5"/>
      <c r="G13" s="5"/>
      <c r="H13" s="5"/>
      <c r="I13" s="5"/>
      <c r="J13" s="11" t="s">
        <v>12</v>
      </c>
      <c r="K13" s="49">
        <f>K11*100/P11</f>
        <v>53.731343283582092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255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24</v>
      </c>
      <c r="D16" s="297"/>
      <c r="E16" s="298"/>
      <c r="F16" s="16">
        <f>G32</f>
        <v>56</v>
      </c>
      <c r="G16" s="238"/>
      <c r="H16" s="239"/>
      <c r="I16" s="15">
        <f>S32</f>
        <v>0</v>
      </c>
      <c r="J16" s="303"/>
      <c r="K16" s="304"/>
      <c r="L16" s="16">
        <f>U42</f>
        <v>44</v>
      </c>
      <c r="M16" s="256"/>
      <c r="N16" s="257"/>
      <c r="O16" s="17">
        <f>U44</f>
        <v>39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74"/>
      <c r="V20" s="74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74"/>
      <c r="J21" s="74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74"/>
      <c r="J23" s="74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14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36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39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8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44</v>
      </c>
      <c r="V42" s="10"/>
      <c r="W42" s="293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83</v>
      </c>
      <c r="R44" s="10"/>
      <c r="S44" s="10"/>
      <c r="T44" s="36" t="s">
        <v>41</v>
      </c>
      <c r="U44" s="3">
        <f>Q38+Q40+Q42</f>
        <v>39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39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>
        <v>8</v>
      </c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36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39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44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7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4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19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30</v>
      </c>
      <c r="J95" s="10"/>
      <c r="K95" s="291"/>
      <c r="M95" s="27" t="s">
        <v>124</v>
      </c>
      <c r="N95" s="10"/>
      <c r="O95" s="10"/>
      <c r="P95" s="10"/>
      <c r="Q95" s="3">
        <v>2</v>
      </c>
      <c r="R95" s="10"/>
      <c r="S95" s="10"/>
      <c r="T95" s="36" t="s">
        <v>38</v>
      </c>
      <c r="U95" s="3">
        <f>SUM(Q70:Q95)</f>
        <v>5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5" sqref="X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47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62</v>
      </c>
      <c r="M11" s="310"/>
      <c r="N11" s="311"/>
      <c r="O11" s="311"/>
      <c r="P11" s="58">
        <f>E11+K11</f>
        <v>62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0</v>
      </c>
      <c r="F13" s="5"/>
      <c r="G13" s="5"/>
      <c r="H13" s="5"/>
      <c r="I13" s="5"/>
      <c r="J13" s="11" t="s">
        <v>12</v>
      </c>
      <c r="K13" s="49">
        <f>K11*100/P11</f>
        <v>100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17</v>
      </c>
      <c r="D16" s="297"/>
      <c r="E16" s="298"/>
      <c r="F16" s="16">
        <f>G32</f>
        <v>10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31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74"/>
      <c r="J20" s="74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74"/>
      <c r="V20" s="74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74"/>
      <c r="J22" s="74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74"/>
      <c r="J23" s="74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31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31</v>
      </c>
      <c r="R44" s="10"/>
      <c r="S44" s="10"/>
      <c r="T44" s="36" t="s">
        <v>41</v>
      </c>
      <c r="U44" s="3">
        <f>Q38+Q40+Q42</f>
        <v>31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31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31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G8" sqref="G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3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4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182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146</v>
      </c>
      <c r="F11" s="5"/>
      <c r="G11" s="53" t="s">
        <v>11</v>
      </c>
      <c r="H11" s="8"/>
      <c r="I11" s="9"/>
      <c r="J11" s="9"/>
      <c r="K11" s="61">
        <f>U32+U44+I66+I95+I111</f>
        <v>259</v>
      </c>
      <c r="M11" s="310"/>
      <c r="N11" s="311"/>
      <c r="O11" s="311"/>
      <c r="P11" s="58">
        <f>E11+K11</f>
        <v>405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36.049382716049379</v>
      </c>
      <c r="F13" s="5"/>
      <c r="G13" s="5"/>
      <c r="H13" s="5"/>
      <c r="I13" s="5"/>
      <c r="J13" s="11" t="s">
        <v>12</v>
      </c>
      <c r="K13" s="49">
        <f>K11*100/P11</f>
        <v>63.950617283950621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0</v>
      </c>
      <c r="D16" s="297"/>
      <c r="E16" s="298"/>
      <c r="F16" s="16">
        <f>G32</f>
        <v>104</v>
      </c>
      <c r="G16" s="238"/>
      <c r="H16" s="239"/>
      <c r="I16" s="15">
        <f>S32</f>
        <v>156</v>
      </c>
      <c r="J16" s="303"/>
      <c r="K16" s="304"/>
      <c r="L16" s="16">
        <f>U42</f>
        <v>45</v>
      </c>
      <c r="M16" s="256"/>
      <c r="N16" s="257"/>
      <c r="O16" s="17">
        <f>U44</f>
        <v>36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20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3</v>
      </c>
      <c r="F23" s="3">
        <v>3</v>
      </c>
      <c r="G23" s="32">
        <f t="shared" si="0"/>
        <v>9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4</v>
      </c>
      <c r="R24" s="3">
        <v>3</v>
      </c>
      <c r="S24" s="32">
        <f t="shared" si="1"/>
        <v>12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26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39</v>
      </c>
      <c r="T30" s="36" t="s">
        <v>38</v>
      </c>
      <c r="U30" s="3">
        <f>SUM(S21:S23)+(S27+S28)</f>
        <v>24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104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156</v>
      </c>
      <c r="T32" s="36" t="s">
        <v>41</v>
      </c>
      <c r="U32" s="3">
        <f>SUM(S24:S26)+SUM(S27:S28)</f>
        <v>15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45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35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1</v>
      </c>
      <c r="R42" s="10"/>
      <c r="S42" s="10"/>
      <c r="T42" s="36" t="s">
        <v>38</v>
      </c>
      <c r="U42" s="3">
        <f>Q37+Q39+Q41</f>
        <v>45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81</v>
      </c>
      <c r="R44" s="10"/>
      <c r="S44" s="10"/>
      <c r="T44" s="36" t="s">
        <v>41</v>
      </c>
      <c r="U44" s="3">
        <f>Q38+Q40+Q42</f>
        <v>36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33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45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34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45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>
        <v>6</v>
      </c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146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240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318</v>
      </c>
      <c r="N81" s="10"/>
      <c r="O81" s="10"/>
      <c r="P81" s="10"/>
      <c r="Q81" s="3">
        <v>6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5</v>
      </c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103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9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33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9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2</v>
      </c>
      <c r="F95" s="10"/>
      <c r="G95" s="10"/>
      <c r="H95" s="36" t="s">
        <v>41</v>
      </c>
      <c r="I95" s="3">
        <f>SUM(E70:E95)</f>
        <v>172</v>
      </c>
      <c r="J95" s="10"/>
      <c r="K95" s="291"/>
      <c r="M95" s="27" t="s">
        <v>124</v>
      </c>
      <c r="N95" s="10"/>
      <c r="O95" s="10"/>
      <c r="P95" s="10"/>
      <c r="Q95" s="3">
        <v>8</v>
      </c>
      <c r="R95" s="10"/>
      <c r="S95" s="10"/>
      <c r="T95" s="36" t="s">
        <v>38</v>
      </c>
      <c r="U95" s="3">
        <f>SUM(Q70:Q95)</f>
        <v>32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2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48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35</v>
      </c>
      <c r="F11" s="5"/>
      <c r="G11" s="53" t="s">
        <v>11</v>
      </c>
      <c r="H11" s="8"/>
      <c r="I11" s="9"/>
      <c r="J11" s="9"/>
      <c r="K11" s="61">
        <f>U32+U44+I66+I95+I111</f>
        <v>204</v>
      </c>
      <c r="M11" s="310"/>
      <c r="N11" s="311"/>
      <c r="O11" s="311"/>
      <c r="P11" s="58">
        <f>E11+K11</f>
        <v>239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14.644351464435147</v>
      </c>
      <c r="F13" s="5"/>
      <c r="G13" s="5"/>
      <c r="H13" s="5"/>
      <c r="I13" s="5"/>
      <c r="J13" s="11" t="s">
        <v>12</v>
      </c>
      <c r="K13" s="49">
        <f>K11*100/P11</f>
        <v>85.355648535564853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20</v>
      </c>
      <c r="D16" s="297"/>
      <c r="E16" s="298"/>
      <c r="F16" s="16">
        <f>G32</f>
        <v>27</v>
      </c>
      <c r="G16" s="238"/>
      <c r="H16" s="239"/>
      <c r="I16" s="15">
        <f>S32</f>
        <v>42</v>
      </c>
      <c r="J16" s="303"/>
      <c r="K16" s="304"/>
      <c r="L16" s="16">
        <f>U42</f>
        <v>8</v>
      </c>
      <c r="M16" s="256"/>
      <c r="N16" s="257"/>
      <c r="O16" s="17">
        <f>U44</f>
        <v>20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20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9</v>
      </c>
      <c r="R26" s="3">
        <v>1</v>
      </c>
      <c r="S26" s="32">
        <f t="shared" si="1"/>
        <v>9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14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42</v>
      </c>
      <c r="T32" s="36" t="s">
        <v>41</v>
      </c>
      <c r="U32" s="3">
        <f>SUM(S24:S26)+SUM(S27:S28)</f>
        <v>14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8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20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8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28</v>
      </c>
      <c r="R44" s="10"/>
      <c r="S44" s="10"/>
      <c r="T44" s="36" t="s">
        <v>41</v>
      </c>
      <c r="U44" s="3">
        <f>Q38+Q40+Q42</f>
        <v>20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20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>
        <v>7</v>
      </c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8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>
        <v>5</v>
      </c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20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4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5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91"/>
      <c r="M79" s="27" t="s">
        <v>240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318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12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32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14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70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8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5</v>
      </c>
      <c r="F95" s="10"/>
      <c r="G95" s="10"/>
      <c r="H95" s="36" t="s">
        <v>41</v>
      </c>
      <c r="I95" s="3">
        <f>SUM(E70:E95)</f>
        <v>150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7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5703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49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5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100</v>
      </c>
      <c r="F11" s="5"/>
      <c r="G11" s="53" t="s">
        <v>11</v>
      </c>
      <c r="H11" s="8"/>
      <c r="I11" s="9"/>
      <c r="J11" s="9"/>
      <c r="K11" s="61">
        <f>U32+U44+I66+I95+I111</f>
        <v>240</v>
      </c>
      <c r="M11" s="310"/>
      <c r="N11" s="311"/>
      <c r="O11" s="311"/>
      <c r="P11" s="58">
        <f>E11+K11</f>
        <v>340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29.411764705882351</v>
      </c>
      <c r="F13" s="5"/>
      <c r="G13" s="5"/>
      <c r="H13" s="5"/>
      <c r="I13" s="5"/>
      <c r="J13" s="11" t="s">
        <v>12</v>
      </c>
      <c r="K13" s="49">
        <f>K11*100/P11</f>
        <v>70.588235294117652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23</v>
      </c>
      <c r="D16" s="297"/>
      <c r="E16" s="298"/>
      <c r="F16" s="16">
        <f>G32</f>
        <v>85</v>
      </c>
      <c r="G16" s="238"/>
      <c r="H16" s="239"/>
      <c r="I16" s="15">
        <f>S32</f>
        <v>15</v>
      </c>
      <c r="J16" s="303"/>
      <c r="K16" s="304"/>
      <c r="L16" s="16">
        <f>U42</f>
        <v>4</v>
      </c>
      <c r="M16" s="256"/>
      <c r="N16" s="257"/>
      <c r="O16" s="17">
        <f>U44</f>
        <v>28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3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15</v>
      </c>
      <c r="T32" s="36" t="s">
        <v>41</v>
      </c>
      <c r="U32" s="3">
        <f>SUM(S24:S26)+SUM(S27:S28)</f>
        <v>3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19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1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8</v>
      </c>
      <c r="R42" s="10"/>
      <c r="S42" s="10"/>
      <c r="T42" s="36" t="s">
        <v>38</v>
      </c>
      <c r="U42" s="3">
        <f>Q37+Q39+Q41</f>
        <v>4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32</v>
      </c>
      <c r="R44" s="10"/>
      <c r="S44" s="10"/>
      <c r="T44" s="36" t="s">
        <v>41</v>
      </c>
      <c r="U44" s="3">
        <f>Q38+Q40+Q42</f>
        <v>28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19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>
        <v>1</v>
      </c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4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>
        <v>8</v>
      </c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7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35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4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10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8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10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15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91"/>
      <c r="M79" s="27" t="s">
        <v>146</v>
      </c>
      <c r="N79" s="10"/>
      <c r="O79" s="10"/>
      <c r="P79" s="10"/>
      <c r="Q79" s="3">
        <v>7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154</v>
      </c>
      <c r="N80" s="10"/>
      <c r="O80" s="10"/>
      <c r="P80" s="10"/>
      <c r="Q80" s="3">
        <v>5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291"/>
      <c r="M81" s="27" t="s">
        <v>240</v>
      </c>
      <c r="N81" s="10"/>
      <c r="O81" s="10"/>
      <c r="P81" s="10"/>
      <c r="Q81" s="3">
        <v>44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78</v>
      </c>
      <c r="F82" s="10"/>
      <c r="G82" s="10"/>
      <c r="H82" s="10"/>
      <c r="I82" s="10"/>
      <c r="J82" s="10"/>
      <c r="K82" s="291"/>
      <c r="M82" s="27" t="s">
        <v>323</v>
      </c>
      <c r="N82" s="10"/>
      <c r="O82" s="10"/>
      <c r="P82" s="10"/>
      <c r="Q82" s="3">
        <v>9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 t="s">
        <v>325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28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>
        <v>6</v>
      </c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12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>
        <v>5</v>
      </c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15</v>
      </c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3</v>
      </c>
      <c r="F95" s="10"/>
      <c r="G95" s="10"/>
      <c r="H95" s="36" t="s">
        <v>41</v>
      </c>
      <c r="I95" s="3">
        <f>SUM(E70:E95)</f>
        <v>172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91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2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Z12" sqref="Z1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50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</v>
      </c>
      <c r="F11" s="5"/>
      <c r="G11" s="53" t="s">
        <v>11</v>
      </c>
      <c r="H11" s="8"/>
      <c r="I11" s="9"/>
      <c r="J11" s="9"/>
      <c r="K11" s="61">
        <f>U32+U44+I66+I95+I111</f>
        <v>202</v>
      </c>
      <c r="M11" s="310"/>
      <c r="N11" s="311"/>
      <c r="O11" s="311"/>
      <c r="P11" s="58">
        <f>E11+K11</f>
        <v>203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0.49261083743842365</v>
      </c>
      <c r="F13" s="5"/>
      <c r="G13" s="5"/>
      <c r="H13" s="5"/>
      <c r="I13" s="5"/>
      <c r="J13" s="11" t="s">
        <v>12</v>
      </c>
      <c r="K13" s="49">
        <f>K11*100/P11</f>
        <v>99.50738916256158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20</v>
      </c>
      <c r="D16" s="297"/>
      <c r="E16" s="298"/>
      <c r="F16" s="16">
        <f>G32</f>
        <v>36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33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12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33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33</v>
      </c>
      <c r="R44" s="10"/>
      <c r="S44" s="10"/>
      <c r="T44" s="36" t="s">
        <v>41</v>
      </c>
      <c r="U44" s="3">
        <f>Q38+Q40+Q42</f>
        <v>33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33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33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240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125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11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136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1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5" sqref="Y14:Y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51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2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74</v>
      </c>
      <c r="F11" s="5"/>
      <c r="G11" s="53" t="s">
        <v>11</v>
      </c>
      <c r="H11" s="8"/>
      <c r="I11" s="9"/>
      <c r="J11" s="9"/>
      <c r="K11" s="61">
        <f>U32+U44+I66+I95+I111</f>
        <v>111</v>
      </c>
      <c r="M11" s="310"/>
      <c r="N11" s="311"/>
      <c r="O11" s="311"/>
      <c r="P11" s="58">
        <f>E11+K11</f>
        <v>185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40</v>
      </c>
      <c r="F13" s="5"/>
      <c r="G13" s="5"/>
      <c r="H13" s="5"/>
      <c r="I13" s="5"/>
      <c r="J13" s="11" t="s">
        <v>12</v>
      </c>
      <c r="K13" s="49">
        <f>K11*100/P11</f>
        <v>60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17</v>
      </c>
      <c r="D16" s="297"/>
      <c r="E16" s="298"/>
      <c r="F16" s="16">
        <f>G32</f>
        <v>10</v>
      </c>
      <c r="G16" s="238"/>
      <c r="H16" s="239"/>
      <c r="I16" s="15">
        <f>S32</f>
        <v>30</v>
      </c>
      <c r="J16" s="303"/>
      <c r="K16" s="304"/>
      <c r="L16" s="16">
        <f>U42</f>
        <v>31</v>
      </c>
      <c r="M16" s="256"/>
      <c r="N16" s="257"/>
      <c r="O16" s="17">
        <f>U44</f>
        <v>53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5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15</v>
      </c>
      <c r="T30" s="36" t="s">
        <v>38</v>
      </c>
      <c r="U30" s="3">
        <f>SUM(S21:S23)+(S27+S28)</f>
        <v>10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30</v>
      </c>
      <c r="T32" s="36" t="s">
        <v>41</v>
      </c>
      <c r="U32" s="3">
        <f>SUM(S24:S26)+SUM(S27:S28)</f>
        <v>5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31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53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31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84</v>
      </c>
      <c r="R44" s="10"/>
      <c r="S44" s="10"/>
      <c r="T44" s="36" t="s">
        <v>41</v>
      </c>
      <c r="U44" s="3">
        <f>Q38+Q40+Q42</f>
        <v>53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53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31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53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31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>
        <v>2</v>
      </c>
      <c r="R95" s="10"/>
      <c r="S95" s="10"/>
      <c r="T95" s="36" t="s">
        <v>38</v>
      </c>
      <c r="U95" s="3">
        <f>SUM(Q70:Q95)</f>
        <v>2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R16" sqref="R16:T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52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" customHeight="1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76</v>
      </c>
      <c r="F11" s="5"/>
      <c r="G11" s="53" t="s">
        <v>11</v>
      </c>
      <c r="H11" s="8"/>
      <c r="I11" s="9"/>
      <c r="J11" s="9"/>
      <c r="K11" s="61">
        <f>U32+U44+I66+I95+I111</f>
        <v>58</v>
      </c>
      <c r="M11" s="310"/>
      <c r="N11" s="311"/>
      <c r="O11" s="311"/>
      <c r="P11" s="58">
        <f>E11+K11</f>
        <v>134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56.71641791044776</v>
      </c>
      <c r="F13" s="5"/>
      <c r="G13" s="5"/>
      <c r="H13" s="5"/>
      <c r="I13" s="5"/>
      <c r="J13" s="11" t="s">
        <v>12</v>
      </c>
      <c r="K13" s="49">
        <f>K11*100/P11</f>
        <v>43.28358208955224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19</v>
      </c>
      <c r="D16" s="297"/>
      <c r="E16" s="298"/>
      <c r="F16" s="16">
        <f>G32</f>
        <v>27</v>
      </c>
      <c r="G16" s="238"/>
      <c r="H16" s="239"/>
      <c r="I16" s="15">
        <f>S32</f>
        <v>156</v>
      </c>
      <c r="J16" s="303"/>
      <c r="K16" s="304"/>
      <c r="L16" s="16">
        <f>U42</f>
        <v>6</v>
      </c>
      <c r="M16" s="256"/>
      <c r="N16" s="257"/>
      <c r="O16" s="17">
        <f>U44</f>
        <v>3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40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48</v>
      </c>
      <c r="R27" s="3">
        <v>1</v>
      </c>
      <c r="S27" s="32">
        <f t="shared" si="1"/>
        <v>48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52</v>
      </c>
      <c r="T30" s="36" t="s">
        <v>38</v>
      </c>
      <c r="U30" s="3">
        <f>SUM(S21:S23)+(S27+S28)</f>
        <v>48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156</v>
      </c>
      <c r="T32" s="36" t="s">
        <v>41</v>
      </c>
      <c r="U32" s="3">
        <f>SUM(S24:S26)+SUM(S27:S28)</f>
        <v>52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6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27"/>
      <c r="C39" s="10"/>
      <c r="D39" s="10"/>
      <c r="E39" s="3">
        <v>2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6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9</v>
      </c>
      <c r="R44" s="10"/>
      <c r="S44" s="10"/>
      <c r="T44" s="36" t="s">
        <v>41</v>
      </c>
      <c r="U44" s="3">
        <f>Q38+Q40+Q42</f>
        <v>3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6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>
        <v>1</v>
      </c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7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227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240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318</v>
      </c>
      <c r="N81" s="10"/>
      <c r="O81" s="10"/>
      <c r="P81" s="10"/>
      <c r="Q81" s="3">
        <v>1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>
        <v>5</v>
      </c>
      <c r="R95" s="10"/>
      <c r="S95" s="10"/>
      <c r="T95" s="36" t="s">
        <v>38</v>
      </c>
      <c r="U95" s="3">
        <f>SUM(Q70:Q95)</f>
        <v>14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5" sqref="Y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28515625" style="2" customWidth="1"/>
    <col min="19" max="19" width="9.140625" style="2"/>
    <col min="20" max="20" width="10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53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25</v>
      </c>
      <c r="F11" s="5"/>
      <c r="G11" s="53" t="s">
        <v>11</v>
      </c>
      <c r="H11" s="8"/>
      <c r="I11" s="9"/>
      <c r="J11" s="9"/>
      <c r="K11" s="61">
        <f>U32+U44+I66+I95+I111</f>
        <v>68</v>
      </c>
      <c r="M11" s="310"/>
      <c r="N11" s="311"/>
      <c r="O11" s="311"/>
      <c r="P11" s="58">
        <f>E11+K11</f>
        <v>93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26.881720430107528</v>
      </c>
      <c r="F13" s="5"/>
      <c r="G13" s="5"/>
      <c r="H13" s="5"/>
      <c r="I13" s="5"/>
      <c r="J13" s="11" t="s">
        <v>12</v>
      </c>
      <c r="K13" s="49">
        <f>K11*100/P11</f>
        <v>73.118279569892479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19</v>
      </c>
      <c r="D16" s="297"/>
      <c r="E16" s="298"/>
      <c r="F16" s="16">
        <f>G32</f>
        <v>18</v>
      </c>
      <c r="G16" s="238"/>
      <c r="H16" s="239"/>
      <c r="I16" s="15">
        <f>S32</f>
        <v>21</v>
      </c>
      <c r="J16" s="303"/>
      <c r="K16" s="304"/>
      <c r="L16" s="16">
        <f>U42</f>
        <v>3</v>
      </c>
      <c r="M16" s="256"/>
      <c r="N16" s="257"/>
      <c r="O16" s="17">
        <f>U44</f>
        <v>15</v>
      </c>
      <c r="R16" s="203" t="s">
        <v>208</v>
      </c>
      <c r="S16" s="204" t="s">
        <v>211</v>
      </c>
      <c r="T16" s="205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7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21</v>
      </c>
      <c r="T32" s="36" t="s">
        <v>41</v>
      </c>
      <c r="U32" s="3">
        <f>SUM(S24:S26)+SUM(S27:S28)</f>
        <v>7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3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15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3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18</v>
      </c>
      <c r="R44" s="10"/>
      <c r="S44" s="10"/>
      <c r="T44" s="36" t="s">
        <v>41</v>
      </c>
      <c r="U44" s="3">
        <f>Q38+Q40+Q42</f>
        <v>15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15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>
        <v>5</v>
      </c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3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18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8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155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156</v>
      </c>
      <c r="N80" s="10"/>
      <c r="O80" s="10"/>
      <c r="P80" s="10"/>
      <c r="Q80" s="3">
        <v>1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323</v>
      </c>
      <c r="N81" s="10"/>
      <c r="O81" s="10"/>
      <c r="P81" s="10"/>
      <c r="Q81" s="3">
        <v>2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26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28</v>
      </c>
      <c r="J95" s="10"/>
      <c r="K95" s="291"/>
      <c r="M95" s="27" t="s">
        <v>124</v>
      </c>
      <c r="N95" s="10"/>
      <c r="O95" s="10"/>
      <c r="P95" s="10"/>
      <c r="Q95" s="3">
        <v>3</v>
      </c>
      <c r="R95" s="10"/>
      <c r="S95" s="10"/>
      <c r="T95" s="36" t="s">
        <v>38</v>
      </c>
      <c r="U95" s="3">
        <f>SUM(Q70:Q95)</f>
        <v>14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4" sqref="Y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1406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54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.75" customHeight="1" thickBot="1" x14ac:dyDescent="0.3">
      <c r="A7" s="1" t="s">
        <v>7</v>
      </c>
      <c r="C7" s="3">
        <v>5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105</v>
      </c>
      <c r="F11" s="5"/>
      <c r="G11" s="53" t="s">
        <v>11</v>
      </c>
      <c r="H11" s="8"/>
      <c r="I11" s="9"/>
      <c r="J11" s="9"/>
      <c r="K11" s="61">
        <f>U32+U44+I66+I95+I111</f>
        <v>97</v>
      </c>
      <c r="M11" s="310"/>
      <c r="N11" s="311"/>
      <c r="O11" s="311"/>
      <c r="P11" s="58">
        <f>E11+K11</f>
        <v>202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51.980198019801982</v>
      </c>
      <c r="F13" s="5"/>
      <c r="G13" s="5"/>
      <c r="H13" s="5"/>
      <c r="I13" s="5"/>
      <c r="J13" s="11" t="s">
        <v>12</v>
      </c>
      <c r="K13" s="49">
        <f>K11*100/P11</f>
        <v>48.019801980198018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32</v>
      </c>
      <c r="D16" s="297"/>
      <c r="E16" s="298"/>
      <c r="F16" s="16">
        <f>G32</f>
        <v>85</v>
      </c>
      <c r="G16" s="238"/>
      <c r="H16" s="239"/>
      <c r="I16" s="15">
        <f>S32</f>
        <v>0</v>
      </c>
      <c r="J16" s="303"/>
      <c r="K16" s="304"/>
      <c r="L16" s="16">
        <f>U42</f>
        <v>23</v>
      </c>
      <c r="M16" s="256"/>
      <c r="N16" s="257"/>
      <c r="O16" s="17">
        <f>U44</f>
        <v>14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9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23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7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4</v>
      </c>
      <c r="R42" s="10"/>
      <c r="S42" s="10"/>
      <c r="T42" s="36" t="s">
        <v>38</v>
      </c>
      <c r="U42" s="3">
        <f>Q37+Q39+Q41</f>
        <v>23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32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37</v>
      </c>
      <c r="R44" s="10"/>
      <c r="S44" s="10"/>
      <c r="T44" s="36" t="s">
        <v>41</v>
      </c>
      <c r="U44" s="3">
        <f>Q38+Q40+Q42</f>
        <v>14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>
        <v>8</v>
      </c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23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>
        <v>4</v>
      </c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6</v>
      </c>
      <c r="F63" s="10"/>
      <c r="G63" s="10"/>
      <c r="H63" s="10"/>
      <c r="I63" s="10"/>
      <c r="J63" s="10"/>
      <c r="K63" s="291"/>
      <c r="M63" s="67" t="s">
        <v>336</v>
      </c>
      <c r="P63" s="10"/>
      <c r="Q63" s="3">
        <v>6</v>
      </c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23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37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>
        <v>1</v>
      </c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6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>
        <v>3</v>
      </c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5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4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91"/>
      <c r="M79" s="27" t="s">
        <v>318</v>
      </c>
      <c r="N79" s="10"/>
      <c r="O79" s="10"/>
      <c r="P79" s="10"/>
      <c r="Q79" s="3">
        <v>7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240</v>
      </c>
      <c r="N80" s="10"/>
      <c r="O80" s="10"/>
      <c r="P80" s="10"/>
      <c r="Q80" s="3">
        <v>26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11</v>
      </c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7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4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8</v>
      </c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9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7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59</v>
      </c>
      <c r="J95" s="10"/>
      <c r="K95" s="291"/>
      <c r="M95" s="27" t="s">
        <v>124</v>
      </c>
      <c r="N95" s="10"/>
      <c r="O95" s="10"/>
      <c r="P95" s="10"/>
      <c r="Q95" s="3">
        <v>5</v>
      </c>
      <c r="R95" s="10"/>
      <c r="S95" s="10"/>
      <c r="T95" s="36" t="s">
        <v>38</v>
      </c>
      <c r="U95" s="3">
        <f>SUM(Q70:Q95)</f>
        <v>45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1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O7" sqref="O7:P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.5703125" style="2" customWidth="1"/>
    <col min="19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55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96</v>
      </c>
      <c r="F11" s="5"/>
      <c r="G11" s="53" t="s">
        <v>11</v>
      </c>
      <c r="H11" s="8"/>
      <c r="I11" s="9"/>
      <c r="J11" s="9"/>
      <c r="K11" s="61">
        <f>U32+U44+I66+I95+I111</f>
        <v>110</v>
      </c>
      <c r="M11" s="310"/>
      <c r="N11" s="311"/>
      <c r="O11" s="311"/>
      <c r="P11" s="58">
        <f>E11+K11</f>
        <v>206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46.601941747572816</v>
      </c>
      <c r="F13" s="5"/>
      <c r="G13" s="5"/>
      <c r="H13" s="5"/>
      <c r="I13" s="5"/>
      <c r="J13" s="11" t="s">
        <v>12</v>
      </c>
      <c r="K13" s="49">
        <f>K11*100/P11</f>
        <v>53.398058252427184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18</v>
      </c>
      <c r="D16" s="297"/>
      <c r="E16" s="298"/>
      <c r="F16" s="16">
        <f>G32</f>
        <v>18</v>
      </c>
      <c r="G16" s="238"/>
      <c r="H16" s="239"/>
      <c r="I16" s="15">
        <f>S32</f>
        <v>0</v>
      </c>
      <c r="J16" s="303"/>
      <c r="K16" s="304"/>
      <c r="L16" s="16">
        <f>U42</f>
        <v>46</v>
      </c>
      <c r="M16" s="256"/>
      <c r="N16" s="257"/>
      <c r="O16" s="17">
        <f>U44</f>
        <v>32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20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206"/>
      <c r="J20" s="206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206"/>
      <c r="V20" s="206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206"/>
      <c r="J21" s="206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206"/>
      <c r="V21" s="206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206"/>
      <c r="J22" s="206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206"/>
      <c r="V22" s="206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206"/>
      <c r="J23" s="206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206"/>
      <c r="V23" s="206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206"/>
      <c r="J24" s="206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206"/>
      <c r="V24" s="206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206"/>
      <c r="J25" s="206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206"/>
      <c r="V25" s="206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206"/>
      <c r="J26" s="206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206"/>
      <c r="V26" s="206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206"/>
      <c r="J27" s="206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206"/>
      <c r="V27" s="206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206"/>
      <c r="J28" s="206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206"/>
      <c r="V28" s="206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206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40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31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6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1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46</v>
      </c>
      <c r="V42" s="10"/>
      <c r="W42" s="293"/>
    </row>
    <row r="43" spans="1:23" x14ac:dyDescent="0.25">
      <c r="A43" s="23"/>
      <c r="B43" s="10"/>
      <c r="C43" s="10"/>
      <c r="D43" s="10"/>
      <c r="E43" s="206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206"/>
      <c r="R43" s="10"/>
      <c r="S43" s="10"/>
      <c r="T43" s="11"/>
      <c r="U43" s="206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78</v>
      </c>
      <c r="R44" s="10"/>
      <c r="S44" s="10"/>
      <c r="T44" s="36" t="s">
        <v>41</v>
      </c>
      <c r="U44" s="3">
        <f>Q38+Q40+Q42</f>
        <v>32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>
        <v>4</v>
      </c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31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>
        <v>1</v>
      </c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>
        <v>1</v>
      </c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>
        <v>4</v>
      </c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>
        <v>1</v>
      </c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40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36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46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ht="1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10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28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1</v>
      </c>
      <c r="F95" s="10"/>
      <c r="G95" s="10"/>
      <c r="H95" s="36" t="s">
        <v>41</v>
      </c>
      <c r="I95" s="3">
        <f>SUM(E70:E95)</f>
        <v>42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2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2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E53" sqref="E5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56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257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0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239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0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4" sqref="T14:V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57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0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29"/>
      <c r="J20" s="129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29"/>
      <c r="V20" s="129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29"/>
      <c r="J21" s="129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29"/>
      <c r="V21" s="129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29"/>
      <c r="J22" s="129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29"/>
      <c r="V22" s="129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29"/>
      <c r="J23" s="129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29"/>
      <c r="V23" s="129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29"/>
      <c r="J24" s="129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29"/>
      <c r="V24" s="129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29"/>
      <c r="J25" s="129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29"/>
      <c r="V25" s="129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29"/>
      <c r="J26" s="129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29"/>
      <c r="V26" s="129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29"/>
      <c r="J27" s="129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29"/>
      <c r="V27" s="129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29"/>
      <c r="J28" s="129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29"/>
      <c r="V28" s="129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129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129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129"/>
      <c r="R43" s="10"/>
      <c r="S43" s="10"/>
      <c r="T43" s="11"/>
      <c r="U43" s="129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ht="12.75" customHeight="1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237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238</v>
      </c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O7:P7"/>
    <mergeCell ref="R9:W9"/>
    <mergeCell ref="R10:U10"/>
    <mergeCell ref="T14:V14"/>
    <mergeCell ref="A15:B17"/>
    <mergeCell ref="D15:E17"/>
    <mergeCell ref="G15:H17"/>
    <mergeCell ref="J15:K17"/>
    <mergeCell ref="M15:N17"/>
    <mergeCell ref="M5:P5"/>
    <mergeCell ref="M6:N6"/>
    <mergeCell ref="O6:P6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M7:N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4" sqref="Q9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4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59</v>
      </c>
      <c r="F11" s="5"/>
      <c r="G11" s="53" t="s">
        <v>11</v>
      </c>
      <c r="H11" s="8"/>
      <c r="I11" s="9"/>
      <c r="J11" s="9"/>
      <c r="K11" s="61">
        <f>U32+U44+I66+I95+I111</f>
        <v>58</v>
      </c>
      <c r="M11" s="310"/>
      <c r="N11" s="311"/>
      <c r="O11" s="311"/>
      <c r="P11" s="58">
        <f>E11+K11</f>
        <v>117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50.427350427350426</v>
      </c>
      <c r="F13" s="5"/>
      <c r="G13" s="5"/>
      <c r="H13" s="5"/>
      <c r="I13" s="5"/>
      <c r="J13" s="11" t="s">
        <v>12</v>
      </c>
      <c r="K13" s="49">
        <f>K11*100/P11</f>
        <v>49.572649572649574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17</v>
      </c>
      <c r="D16" s="297"/>
      <c r="E16" s="298"/>
      <c r="F16" s="16">
        <f>G32</f>
        <v>18</v>
      </c>
      <c r="G16" s="238"/>
      <c r="H16" s="239"/>
      <c r="I16" s="15">
        <f>S32</f>
        <v>48</v>
      </c>
      <c r="J16" s="303"/>
      <c r="K16" s="304"/>
      <c r="L16" s="16">
        <f>U42</f>
        <v>8</v>
      </c>
      <c r="M16" s="256"/>
      <c r="N16" s="257"/>
      <c r="O16" s="17">
        <f>U44</f>
        <v>6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215</v>
      </c>
      <c r="S17" s="34">
        <v>40</v>
      </c>
      <c r="T17" s="35" t="s">
        <v>320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6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16</v>
      </c>
      <c r="T30" s="36" t="s">
        <v>38</v>
      </c>
      <c r="U30" s="3">
        <f>SUM(S21:S23)+(S27+S28)</f>
        <v>12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48</v>
      </c>
      <c r="T32" s="36" t="s">
        <v>41</v>
      </c>
      <c r="U32" s="3">
        <f>SUM(S24:S26)+SUM(S27:S28)</f>
        <v>16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8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6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8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14</v>
      </c>
      <c r="R44" s="10"/>
      <c r="S44" s="10"/>
      <c r="T44" s="36" t="s">
        <v>41</v>
      </c>
      <c r="U44" s="3">
        <f>Q38+Q40+Q42</f>
        <v>6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6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8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67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>
        <v>5</v>
      </c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>
        <v>1</v>
      </c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12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8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12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11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240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318</v>
      </c>
      <c r="N80" s="10"/>
      <c r="O80" s="10"/>
      <c r="P80" s="10"/>
      <c r="Q80" s="3">
        <v>8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2</v>
      </c>
      <c r="F95" s="10"/>
      <c r="G95" s="10"/>
      <c r="H95" s="36" t="s">
        <v>41</v>
      </c>
      <c r="I95" s="3">
        <f>SUM(E70:E95)</f>
        <v>21</v>
      </c>
      <c r="J95" s="10"/>
      <c r="K95" s="291"/>
      <c r="M95" s="27" t="s">
        <v>124</v>
      </c>
      <c r="N95" s="10"/>
      <c r="O95" s="10"/>
      <c r="P95" s="10"/>
      <c r="Q95" s="3">
        <v>5</v>
      </c>
      <c r="R95" s="10"/>
      <c r="S95" s="10"/>
      <c r="T95" s="36" t="s">
        <v>38</v>
      </c>
      <c r="U95" s="3">
        <f>SUM(Q70:Q95)</f>
        <v>31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>
        <v>2</v>
      </c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3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58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182</v>
      </c>
      <c r="N7" s="232"/>
      <c r="O7" s="233" t="s">
        <v>182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255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83"/>
      <c r="R15" s="183"/>
      <c r="S15" s="183"/>
      <c r="T15" s="183"/>
      <c r="U15" s="183"/>
      <c r="V15" s="183"/>
      <c r="W15" s="183"/>
    </row>
    <row r="16" spans="1:24" ht="15.75" customHeight="1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0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240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241</v>
      </c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242</v>
      </c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R9:W9"/>
    <mergeCell ref="R10:U10"/>
    <mergeCell ref="T14:V14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59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182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0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60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182</v>
      </c>
      <c r="N7" s="232"/>
      <c r="O7" s="231" t="s">
        <v>182</v>
      </c>
      <c r="P7" s="232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0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D26" sqref="D2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61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182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0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>
        <v>0</v>
      </c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 t="s">
        <v>140</v>
      </c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 t="s">
        <v>154</v>
      </c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158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62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182</v>
      </c>
      <c r="N7" s="232"/>
      <c r="O7" s="233" t="s">
        <v>182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5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 t="e">
        <f>E11*100/P11</f>
        <v>#DIV/0!</v>
      </c>
      <c r="F13" s="5"/>
      <c r="G13" s="5"/>
      <c r="H13" s="5"/>
      <c r="I13" s="5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7">
        <f>U44</f>
        <v>0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7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7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7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7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7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7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7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7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7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7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7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7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  <c r="Y45" s="106"/>
      <c r="Z45" s="106"/>
      <c r="AA45" s="106"/>
    </row>
    <row r="46" spans="1:27" x14ac:dyDescent="0.25">
      <c r="Y46" s="106"/>
      <c r="Z46" s="107"/>
      <c r="AA46" s="106"/>
    </row>
    <row r="47" spans="1:27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  <c r="Y47" s="106"/>
      <c r="Z47" s="106"/>
      <c r="AA47" s="106"/>
    </row>
    <row r="48" spans="1:27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  <c r="Y48" s="106"/>
      <c r="Z48" s="107"/>
      <c r="AA48" s="106"/>
    </row>
    <row r="49" spans="1:27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  <c r="Y49" s="106"/>
      <c r="Z49" s="106"/>
      <c r="AA49" s="106"/>
    </row>
    <row r="50" spans="1:27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  <c r="Y50" s="106"/>
      <c r="Z50" s="106"/>
      <c r="AA50" s="106"/>
    </row>
    <row r="51" spans="1:27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7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7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7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7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7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7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7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7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7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7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7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7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 t="s">
        <v>159</v>
      </c>
      <c r="P63" s="10"/>
      <c r="Q63" s="3"/>
      <c r="R63" s="10"/>
      <c r="S63" s="10"/>
      <c r="T63" s="10"/>
      <c r="U63" s="10"/>
      <c r="V63" s="10"/>
      <c r="W63" s="291"/>
    </row>
    <row r="64" spans="1:27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X18" sqref="X1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63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8.75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36">
        <f>U44</f>
        <v>0</v>
      </c>
      <c r="R16" s="131" t="s">
        <v>208</v>
      </c>
      <c r="S16" s="132" t="s">
        <v>211</v>
      </c>
      <c r="T16" s="133" t="s">
        <v>210</v>
      </c>
    </row>
    <row r="17" spans="1:23" ht="1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64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182</v>
      </c>
      <c r="N7" s="232"/>
      <c r="O7" s="233" t="s">
        <v>182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8.75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36">
        <f>U44</f>
        <v>0</v>
      </c>
      <c r="R16" s="131" t="s">
        <v>208</v>
      </c>
      <c r="S16" s="132" t="s">
        <v>211</v>
      </c>
      <c r="T16" s="133" t="s">
        <v>210</v>
      </c>
    </row>
    <row r="17" spans="1:23" ht="18.75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 t="s">
        <v>244</v>
      </c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65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182</v>
      </c>
      <c r="N7" s="232"/>
      <c r="O7" s="233" t="s">
        <v>182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8.75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" customHeight="1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36">
        <f>U44</f>
        <v>0</v>
      </c>
      <c r="R16" s="131" t="s">
        <v>208</v>
      </c>
      <c r="S16" s="132" t="s">
        <v>211</v>
      </c>
      <c r="T16" s="133" t="s">
        <v>210</v>
      </c>
    </row>
    <row r="17" spans="1:23" ht="1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Z22" sqref="Z2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66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182</v>
      </c>
      <c r="N7" s="232"/>
      <c r="O7" s="233" t="s">
        <v>182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245</v>
      </c>
      <c r="S14" s="167"/>
      <c r="T14" s="212" t="s">
        <v>253</v>
      </c>
      <c r="U14" s="213"/>
      <c r="V14" s="214"/>
      <c r="W14" s="68"/>
      <c r="X14" s="68"/>
    </row>
    <row r="15" spans="1:24" ht="18.75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36">
        <f>U44</f>
        <v>0</v>
      </c>
      <c r="R16" s="131" t="s">
        <v>208</v>
      </c>
      <c r="S16" s="132" t="s">
        <v>211</v>
      </c>
      <c r="T16" s="133" t="s">
        <v>210</v>
      </c>
    </row>
    <row r="17" spans="1:23" ht="14.2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216</v>
      </c>
      <c r="S17" s="34">
        <v>20</v>
      </c>
      <c r="T17" s="35" t="s">
        <v>219</v>
      </c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Y11" sqref="Y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285156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67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8.75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36">
        <f>U44</f>
        <v>0</v>
      </c>
      <c r="R16" s="131" t="s">
        <v>208</v>
      </c>
      <c r="S16" s="132" t="s">
        <v>211</v>
      </c>
      <c r="T16" s="133" t="s">
        <v>210</v>
      </c>
    </row>
    <row r="17" spans="1:23" ht="1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2" sqref="Q9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5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5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212</v>
      </c>
      <c r="F11" s="5"/>
      <c r="G11" s="53" t="s">
        <v>11</v>
      </c>
      <c r="H11" s="8"/>
      <c r="I11" s="9"/>
      <c r="J11" s="9"/>
      <c r="K11" s="61">
        <f>U32+U44+I66+I95+I111</f>
        <v>271</v>
      </c>
      <c r="M11" s="310"/>
      <c r="N11" s="311"/>
      <c r="O11" s="311"/>
      <c r="P11" s="58">
        <f>E11+K11</f>
        <v>483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43.892339544513455</v>
      </c>
      <c r="F13" s="5"/>
      <c r="G13" s="5"/>
      <c r="H13" s="5"/>
      <c r="I13" s="5"/>
      <c r="J13" s="11" t="s">
        <v>12</v>
      </c>
      <c r="K13" s="49">
        <f>K11*100/P11</f>
        <v>56.107660455486545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254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24</v>
      </c>
      <c r="D16" s="297"/>
      <c r="E16" s="298"/>
      <c r="F16" s="16">
        <f>G32</f>
        <v>85</v>
      </c>
      <c r="G16" s="238"/>
      <c r="H16" s="239"/>
      <c r="I16" s="15">
        <f>S32</f>
        <v>30</v>
      </c>
      <c r="J16" s="303"/>
      <c r="K16" s="304"/>
      <c r="L16" s="16">
        <f>U42</f>
        <v>0</v>
      </c>
      <c r="M16" s="256"/>
      <c r="N16" s="257"/>
      <c r="O16" s="17">
        <f>U44</f>
        <v>22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17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6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85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30</v>
      </c>
      <c r="T32" s="36" t="s">
        <v>41</v>
      </c>
      <c r="U32" s="3">
        <f>SUM(S24:S26)+SUM(S27:S28)</f>
        <v>6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16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6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22</v>
      </c>
      <c r="R44" s="10"/>
      <c r="S44" s="10"/>
      <c r="T44" s="36" t="s">
        <v>41</v>
      </c>
      <c r="U44" s="3">
        <f>Q38+Q40+Q42</f>
        <v>22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16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>
        <v>6</v>
      </c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>
        <v>3</v>
      </c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12</v>
      </c>
      <c r="F63" s="10"/>
      <c r="G63" s="10"/>
      <c r="H63" s="10"/>
      <c r="I63" s="10"/>
      <c r="J63" s="10"/>
      <c r="K63" s="291"/>
      <c r="M63" s="67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34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3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23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>
        <v>9</v>
      </c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23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291"/>
      <c r="M79" s="27" t="s">
        <v>146</v>
      </c>
      <c r="N79" s="10"/>
      <c r="O79" s="10"/>
      <c r="P79" s="10"/>
      <c r="Q79" s="3">
        <v>10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321</v>
      </c>
      <c r="N80" s="10"/>
      <c r="O80" s="10"/>
      <c r="P80" s="10"/>
      <c r="Q80" s="3">
        <f>14+6+8+7+4</f>
        <v>39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2</v>
      </c>
      <c r="F81" s="10"/>
      <c r="G81" s="10"/>
      <c r="H81" s="10"/>
      <c r="I81" s="10"/>
      <c r="J81" s="10"/>
      <c r="K81" s="291"/>
      <c r="M81" s="27" t="s">
        <v>240</v>
      </c>
      <c r="N81" s="10"/>
      <c r="O81" s="10"/>
      <c r="P81" s="10"/>
      <c r="Q81" s="3">
        <v>99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50</v>
      </c>
      <c r="F82" s="10"/>
      <c r="G82" s="10"/>
      <c r="H82" s="10"/>
      <c r="I82" s="10"/>
      <c r="J82" s="10"/>
      <c r="K82" s="291"/>
      <c r="M82" s="27" t="s">
        <v>322</v>
      </c>
      <c r="N82" s="10"/>
      <c r="O82" s="10"/>
      <c r="P82" s="10"/>
      <c r="Q82" s="3">
        <v>1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8</v>
      </c>
      <c r="F83" s="10"/>
      <c r="G83" s="10"/>
      <c r="H83" s="10"/>
      <c r="I83" s="10"/>
      <c r="J83" s="10"/>
      <c r="K83" s="291"/>
      <c r="M83" s="27" t="s">
        <v>323</v>
      </c>
      <c r="N83" s="10"/>
      <c r="O83" s="10"/>
      <c r="P83" s="10"/>
      <c r="Q83" s="3">
        <v>2</v>
      </c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>
        <v>9</v>
      </c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17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>
        <v>21</v>
      </c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23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25</v>
      </c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18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14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12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209</v>
      </c>
      <c r="J95" s="10"/>
      <c r="K95" s="291"/>
      <c r="M95" s="27" t="s">
        <v>124</v>
      </c>
      <c r="N95" s="10"/>
      <c r="O95" s="10"/>
      <c r="P95" s="10"/>
      <c r="Q95" s="3">
        <v>8</v>
      </c>
      <c r="R95" s="10"/>
      <c r="S95" s="10"/>
      <c r="T95" s="36" t="s">
        <v>38</v>
      </c>
      <c r="U95" s="3">
        <f>SUM(Q70:Q95)</f>
        <v>209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sqref="A1:X1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68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245</v>
      </c>
      <c r="S14" s="167"/>
      <c r="T14" s="212" t="s">
        <v>255</v>
      </c>
      <c r="U14" s="213"/>
      <c r="V14" s="214"/>
      <c r="W14" s="68"/>
      <c r="X14" s="68"/>
    </row>
    <row r="15" spans="1:24" ht="18.75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36">
        <f>U44</f>
        <v>0</v>
      </c>
      <c r="R16" s="131" t="s">
        <v>208</v>
      </c>
      <c r="S16" s="132" t="s">
        <v>211</v>
      </c>
      <c r="T16" s="133" t="s">
        <v>210</v>
      </c>
    </row>
    <row r="17" spans="1:23" ht="1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39" sqref="T3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.75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/>
      <c r="D5" s="2" t="s">
        <v>4</v>
      </c>
      <c r="E5" s="1" t="s">
        <v>5</v>
      </c>
      <c r="G5" s="3"/>
      <c r="I5" s="1" t="s">
        <v>6</v>
      </c>
      <c r="K5" s="3">
        <v>69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.75" thickBot="1" x14ac:dyDescent="0.3">
      <c r="A7" s="1" t="s">
        <v>7</v>
      </c>
      <c r="C7" s="3"/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x14ac:dyDescent="0.25">
      <c r="A8" s="1"/>
      <c r="C8" s="4"/>
      <c r="D8" s="130"/>
      <c r="F8" s="130"/>
      <c r="G8" s="130"/>
      <c r="H8" s="130"/>
      <c r="I8" s="130"/>
      <c r="J8" s="130"/>
      <c r="K8" s="130"/>
      <c r="Q8" s="68"/>
      <c r="R8" s="156"/>
      <c r="S8" s="156"/>
      <c r="T8" s="156"/>
      <c r="U8" s="156"/>
      <c r="V8" s="156"/>
      <c r="W8" s="68"/>
      <c r="X8" s="68"/>
    </row>
    <row r="9" spans="1:24" ht="15.75" thickBot="1" x14ac:dyDescent="0.3">
      <c r="A9" s="1"/>
      <c r="C9" s="130"/>
      <c r="D9" s="130"/>
      <c r="E9" s="130"/>
      <c r="F9" s="130"/>
      <c r="G9" s="130"/>
      <c r="H9" s="130"/>
      <c r="I9" s="130"/>
      <c r="J9" s="130"/>
      <c r="K9" s="130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x14ac:dyDescent="0.25">
      <c r="A10" s="42"/>
      <c r="B10" s="43"/>
      <c r="C10" s="44"/>
      <c r="D10" s="44"/>
      <c r="E10" s="63"/>
      <c r="F10" s="130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0</v>
      </c>
      <c r="F11" s="130"/>
      <c r="G11" s="53" t="s">
        <v>11</v>
      </c>
      <c r="H11" s="8"/>
      <c r="I11" s="9"/>
      <c r="J11" s="9"/>
      <c r="K11" s="61">
        <f>U32+U44+I66+I95+I111</f>
        <v>0</v>
      </c>
      <c r="M11" s="310"/>
      <c r="N11" s="311"/>
      <c r="O11" s="311"/>
      <c r="P11" s="58">
        <f>E11+K11</f>
        <v>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130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x14ac:dyDescent="0.25">
      <c r="A13" s="1"/>
      <c r="C13" s="130"/>
      <c r="D13" s="11" t="s">
        <v>12</v>
      </c>
      <c r="E13" s="41" t="e">
        <f>E11*100/P11</f>
        <v>#DIV/0!</v>
      </c>
      <c r="F13" s="130"/>
      <c r="G13" s="130"/>
      <c r="H13" s="130"/>
      <c r="I13" s="130"/>
      <c r="J13" s="11" t="s">
        <v>12</v>
      </c>
      <c r="K13" s="49" t="e">
        <f>K11*100/P11</f>
        <v>#DIV/0!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.75" thickBot="1" x14ac:dyDescent="0.3">
      <c r="A14" s="1"/>
      <c r="C14" s="130"/>
      <c r="D14" s="130"/>
      <c r="E14" s="12"/>
      <c r="F14" s="130"/>
      <c r="G14" s="130"/>
      <c r="H14" s="130"/>
      <c r="I14" s="130"/>
      <c r="J14" s="130"/>
      <c r="K14" s="12"/>
      <c r="R14" s="166" t="s">
        <v>245</v>
      </c>
      <c r="S14" s="167"/>
      <c r="T14" s="212" t="s">
        <v>252</v>
      </c>
      <c r="U14" s="213"/>
      <c r="V14" s="214"/>
      <c r="W14" s="68"/>
      <c r="X14" s="68"/>
    </row>
    <row r="15" spans="1:24" ht="1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8" x14ac:dyDescent="0.25">
      <c r="A16" s="238"/>
      <c r="B16" s="239"/>
      <c r="C16" s="15">
        <f>E44</f>
        <v>0</v>
      </c>
      <c r="D16" s="297"/>
      <c r="E16" s="298"/>
      <c r="F16" s="16">
        <f>G32</f>
        <v>0</v>
      </c>
      <c r="G16" s="238"/>
      <c r="H16" s="239"/>
      <c r="I16" s="15">
        <f>S32</f>
        <v>0</v>
      </c>
      <c r="J16" s="303"/>
      <c r="K16" s="304"/>
      <c r="L16" s="16">
        <f>U42</f>
        <v>0</v>
      </c>
      <c r="M16" s="256"/>
      <c r="N16" s="257"/>
      <c r="O16" s="136">
        <f>U44</f>
        <v>0</v>
      </c>
      <c r="R16" s="131" t="s">
        <v>208</v>
      </c>
      <c r="S16" s="132" t="s">
        <v>211</v>
      </c>
      <c r="T16" s="133" t="s">
        <v>210</v>
      </c>
    </row>
    <row r="17" spans="1:23" ht="1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/>
      <c r="S17" s="34"/>
      <c r="T17" s="35"/>
    </row>
    <row r="18" spans="1:23" ht="15.75" thickBot="1" x14ac:dyDescent="0.3">
      <c r="A18" s="1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130"/>
      <c r="J20" s="130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130"/>
      <c r="V20" s="130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130"/>
      <c r="J21" s="130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130"/>
      <c r="V21" s="130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130"/>
      <c r="J22" s="130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130"/>
      <c r="V22" s="130"/>
      <c r="W22" s="291"/>
    </row>
    <row r="23" spans="1:23" x14ac:dyDescent="0.25">
      <c r="A23" s="27" t="s">
        <v>25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130"/>
      <c r="J23" s="130"/>
      <c r="K23" s="291"/>
      <c r="L23" s="10"/>
      <c r="M23" s="27" t="s">
        <v>24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130"/>
      <c r="V23" s="130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130"/>
      <c r="J24" s="130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130"/>
      <c r="V24" s="130"/>
      <c r="W24" s="291"/>
    </row>
    <row r="25" spans="1:23" x14ac:dyDescent="0.25">
      <c r="A25" s="27" t="s">
        <v>28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130"/>
      <c r="J25" s="130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130"/>
      <c r="V25" s="130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130"/>
      <c r="J26" s="130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130"/>
      <c r="V26" s="130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130"/>
      <c r="J27" s="130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130"/>
      <c r="V27" s="130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130"/>
      <c r="J28" s="130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130"/>
      <c r="V28" s="130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0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130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0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0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0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0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0</v>
      </c>
      <c r="R42" s="10"/>
      <c r="S42" s="10"/>
      <c r="T42" s="36" t="s">
        <v>38</v>
      </c>
      <c r="U42" s="3">
        <f>Q37+Q39+Q41</f>
        <v>0</v>
      </c>
      <c r="V42" s="10"/>
      <c r="W42" s="293"/>
    </row>
    <row r="43" spans="1:23" x14ac:dyDescent="0.25">
      <c r="A43" s="23"/>
      <c r="B43" s="10"/>
      <c r="C43" s="10"/>
      <c r="D43" s="10"/>
      <c r="E43" s="130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130"/>
      <c r="R43" s="10"/>
      <c r="S43" s="10"/>
      <c r="T43" s="11"/>
      <c r="U43" s="130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0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0</v>
      </c>
      <c r="R44" s="10"/>
      <c r="S44" s="10"/>
      <c r="T44" s="36" t="s">
        <v>41</v>
      </c>
      <c r="U44" s="3">
        <f>Q38+Q40+Q42</f>
        <v>0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/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/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/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/>
      <c r="F63" s="10"/>
      <c r="G63" s="10"/>
      <c r="H63" s="10"/>
      <c r="I63" s="10"/>
      <c r="J63" s="10"/>
      <c r="K63" s="291"/>
      <c r="M63" s="23" t="s">
        <v>142</v>
      </c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/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0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0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/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/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/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/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/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/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/>
      <c r="F79" s="10"/>
      <c r="G79" s="10"/>
      <c r="H79" s="10"/>
      <c r="I79" s="10"/>
      <c r="J79" s="10"/>
      <c r="K79" s="291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/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/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/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/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/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0</v>
      </c>
      <c r="J95" s="10"/>
      <c r="K95" s="291"/>
      <c r="M95" s="27" t="s">
        <v>124</v>
      </c>
      <c r="N95" s="10"/>
      <c r="O95" s="10"/>
      <c r="P95" s="10"/>
      <c r="Q95" s="3"/>
      <c r="R95" s="10"/>
      <c r="S95" s="10"/>
      <c r="T95" s="36" t="s">
        <v>38</v>
      </c>
      <c r="U95" s="3">
        <f>SUM(Q70:Q95)</f>
        <v>0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0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T14:V14"/>
    <mergeCell ref="D7:K7"/>
    <mergeCell ref="M7:N7"/>
    <mergeCell ref="O7:P7"/>
    <mergeCell ref="M10:O12"/>
    <mergeCell ref="M5:P5"/>
    <mergeCell ref="M6:N6"/>
    <mergeCell ref="O6:P6"/>
    <mergeCell ref="R9:W9"/>
    <mergeCell ref="R10:U10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T15" sqref="T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10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6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5" customHeight="1" thickBot="1" x14ac:dyDescent="0.3">
      <c r="A7" s="1" t="s">
        <v>7</v>
      </c>
      <c r="C7" s="3">
        <v>3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82</v>
      </c>
      <c r="F11" s="5"/>
      <c r="G11" s="53" t="s">
        <v>11</v>
      </c>
      <c r="H11" s="8"/>
      <c r="I11" s="9"/>
      <c r="J11" s="9"/>
      <c r="K11" s="61">
        <f>U32+U44+I66+I95+I111</f>
        <v>78</v>
      </c>
      <c r="M11" s="310"/>
      <c r="N11" s="311"/>
      <c r="O11" s="311"/>
      <c r="P11" s="58">
        <f>E11+K11</f>
        <v>160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51.25</v>
      </c>
      <c r="F13" s="5"/>
      <c r="G13" s="5"/>
      <c r="H13" s="5"/>
      <c r="I13" s="5"/>
      <c r="J13" s="11" t="s">
        <v>12</v>
      </c>
      <c r="K13" s="49">
        <f>K11*100/P11</f>
        <v>48.75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326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22</v>
      </c>
      <c r="D16" s="297"/>
      <c r="E16" s="298"/>
      <c r="F16" s="16">
        <f>G32</f>
        <v>27</v>
      </c>
      <c r="G16" s="238"/>
      <c r="H16" s="239"/>
      <c r="I16" s="15">
        <f>S32</f>
        <v>0</v>
      </c>
      <c r="J16" s="303"/>
      <c r="K16" s="304"/>
      <c r="L16" s="16">
        <f>U42</f>
        <v>1</v>
      </c>
      <c r="M16" s="256"/>
      <c r="N16" s="257"/>
      <c r="O16" s="17">
        <f>U44</f>
        <v>14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>
        <v>40</v>
      </c>
      <c r="T17" s="35" t="s">
        <v>213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0</v>
      </c>
      <c r="F20" s="29">
        <v>6</v>
      </c>
      <c r="G20" s="30">
        <f>E20*F20</f>
        <v>0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9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1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1</v>
      </c>
      <c r="R42" s="10"/>
      <c r="S42" s="10"/>
      <c r="T42" s="36" t="s">
        <v>38</v>
      </c>
      <c r="U42" s="3">
        <f>Q37+Q39+Q41</f>
        <v>1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15</v>
      </c>
      <c r="R44" s="10"/>
      <c r="S44" s="10"/>
      <c r="T44" s="36" t="s">
        <v>41</v>
      </c>
      <c r="U44" s="3">
        <f>Q38+Q40+Q42</f>
        <v>14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1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18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>
        <v>1</v>
      </c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>
        <v>2</v>
      </c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2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12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/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>
        <v>7</v>
      </c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v>6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291"/>
      <c r="M79" s="27" t="s">
        <v>146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324</v>
      </c>
      <c r="N80" s="10"/>
      <c r="O80" s="10"/>
      <c r="P80" s="10"/>
      <c r="Q80" s="3">
        <v>13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/>
      <c r="F81" s="10"/>
      <c r="G81" s="10"/>
      <c r="H81" s="10"/>
      <c r="I81" s="10"/>
      <c r="J81" s="10"/>
      <c r="K81" s="291"/>
      <c r="M81" s="27" t="s">
        <v>240</v>
      </c>
      <c r="N81" s="10"/>
      <c r="O81" s="10"/>
      <c r="P81" s="10"/>
      <c r="Q81" s="3">
        <v>36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/>
      <c r="F82" s="10"/>
      <c r="G82" s="10"/>
      <c r="H82" s="10"/>
      <c r="I82" s="10"/>
      <c r="J82" s="10"/>
      <c r="K82" s="291"/>
      <c r="M82" s="27" t="s">
        <v>318</v>
      </c>
      <c r="N82" s="10"/>
      <c r="O82" s="10"/>
      <c r="P82" s="10"/>
      <c r="Q82" s="3">
        <v>11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291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4</v>
      </c>
      <c r="F84" s="10"/>
      <c r="G84" s="10"/>
      <c r="H84" s="10"/>
      <c r="I84" s="10"/>
      <c r="J84" s="10"/>
      <c r="K84" s="291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/>
      <c r="F85" s="10"/>
      <c r="G85" s="10"/>
      <c r="H85" s="10"/>
      <c r="I85" s="10"/>
      <c r="J85" s="10"/>
      <c r="K85" s="291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291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3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/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/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/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3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/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>
        <v>3</v>
      </c>
      <c r="F95" s="10"/>
      <c r="G95" s="10"/>
      <c r="H95" s="36" t="s">
        <v>41</v>
      </c>
      <c r="I95" s="3">
        <f>SUM(E70:E95)</f>
        <v>43</v>
      </c>
      <c r="J95" s="10"/>
      <c r="K95" s="291"/>
      <c r="M95" s="27" t="s">
        <v>124</v>
      </c>
      <c r="N95" s="10"/>
      <c r="O95" s="10"/>
      <c r="P95" s="10"/>
      <c r="Q95" s="3">
        <v>3</v>
      </c>
      <c r="R95" s="10"/>
      <c r="S95" s="10"/>
      <c r="T95" s="36" t="s">
        <v>38</v>
      </c>
      <c r="U95" s="3">
        <f>SUM(Q70:Q95)</f>
        <v>79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>
        <v>3</v>
      </c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/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3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1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Q96" sqref="Q9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7" width="9.140625" style="2"/>
    <col min="18" max="18" width="9.85546875" style="2" customWidth="1"/>
    <col min="19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4" x14ac:dyDescent="0.25">
      <c r="A1" s="1" t="s">
        <v>0</v>
      </c>
      <c r="W1" s="68"/>
      <c r="X1" s="68"/>
    </row>
    <row r="2" spans="1:24" x14ac:dyDescent="0.25">
      <c r="A2" s="1" t="s">
        <v>1</v>
      </c>
      <c r="X2" s="68"/>
    </row>
    <row r="3" spans="1:24" x14ac:dyDescent="0.25">
      <c r="A3" s="1" t="s">
        <v>2</v>
      </c>
      <c r="Q3" s="68"/>
      <c r="R3" s="68"/>
      <c r="S3" s="68"/>
      <c r="T3" s="155"/>
      <c r="U3" s="155"/>
      <c r="V3" s="155"/>
      <c r="W3" s="169"/>
      <c r="X3" s="68"/>
    </row>
    <row r="4" spans="1:24" ht="15" customHeight="1" thickBot="1" x14ac:dyDescent="0.3">
      <c r="Q4" s="68"/>
      <c r="R4" s="126"/>
      <c r="S4" s="126"/>
      <c r="T4" s="152"/>
      <c r="U4" s="126"/>
      <c r="V4" s="126"/>
      <c r="W4" s="68"/>
      <c r="X4" s="68"/>
    </row>
    <row r="5" spans="1:24" ht="14.25" customHeight="1" x14ac:dyDescent="0.25">
      <c r="A5" s="1" t="s">
        <v>3</v>
      </c>
      <c r="C5" s="3" t="s">
        <v>314</v>
      </c>
      <c r="D5" s="2" t="s">
        <v>4</v>
      </c>
      <c r="E5" s="1" t="s">
        <v>5</v>
      </c>
      <c r="G5" s="3" t="s">
        <v>315</v>
      </c>
      <c r="I5" s="1" t="s">
        <v>6</v>
      </c>
      <c r="K5" s="3">
        <v>7</v>
      </c>
      <c r="M5" s="228" t="s">
        <v>184</v>
      </c>
      <c r="N5" s="229"/>
      <c r="O5" s="229"/>
      <c r="P5" s="230"/>
      <c r="Q5" s="68"/>
      <c r="R5" s="156" t="s">
        <v>245</v>
      </c>
      <c r="S5" s="156"/>
      <c r="T5" s="156"/>
      <c r="U5" s="156"/>
      <c r="V5" s="156"/>
      <c r="W5" s="68"/>
      <c r="X5" s="68"/>
    </row>
    <row r="6" spans="1:24" ht="15.75" thickBot="1" x14ac:dyDescent="0.3">
      <c r="M6" s="268" t="s">
        <v>183</v>
      </c>
      <c r="N6" s="269"/>
      <c r="O6" s="269" t="s">
        <v>185</v>
      </c>
      <c r="P6" s="270"/>
      <c r="Q6" s="68"/>
      <c r="R6" s="156"/>
      <c r="S6" s="156"/>
      <c r="T6" s="156"/>
      <c r="U6" s="156"/>
      <c r="V6" s="156"/>
      <c r="W6" s="68"/>
      <c r="X6" s="68"/>
    </row>
    <row r="7" spans="1:24" ht="14.25" customHeight="1" thickBot="1" x14ac:dyDescent="0.3">
      <c r="A7" s="1" t="s">
        <v>7</v>
      </c>
      <c r="C7" s="3">
        <v>5</v>
      </c>
      <c r="D7" s="307" t="s">
        <v>8</v>
      </c>
      <c r="E7" s="307"/>
      <c r="F7" s="307"/>
      <c r="G7" s="307"/>
      <c r="H7" s="307"/>
      <c r="I7" s="307"/>
      <c r="J7" s="307"/>
      <c r="K7" s="307"/>
      <c r="M7" s="231" t="s">
        <v>176</v>
      </c>
      <c r="N7" s="232"/>
      <c r="O7" s="233" t="s">
        <v>176</v>
      </c>
      <c r="P7" s="234"/>
      <c r="Q7" s="68"/>
      <c r="R7" s="156"/>
      <c r="S7" s="156"/>
      <c r="T7" s="156"/>
      <c r="U7" s="156"/>
      <c r="V7" s="156"/>
      <c r="W7" s="68"/>
      <c r="X7" s="68"/>
    </row>
    <row r="8" spans="1:24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56"/>
      <c r="S8" s="156"/>
      <c r="T8" s="156"/>
      <c r="U8" s="156"/>
      <c r="V8" s="156"/>
      <c r="W8" s="68"/>
      <c r="X8" s="68"/>
    </row>
    <row r="9" spans="1:24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89" t="s">
        <v>246</v>
      </c>
      <c r="S9" s="289"/>
      <c r="T9" s="289"/>
      <c r="U9" s="289"/>
      <c r="V9" s="289"/>
      <c r="W9" s="289"/>
      <c r="X9" s="68"/>
    </row>
    <row r="10" spans="1:24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308" t="s">
        <v>9</v>
      </c>
      <c r="N10" s="309"/>
      <c r="O10" s="309"/>
      <c r="P10" s="57"/>
      <c r="Q10" s="158"/>
      <c r="R10" s="211" t="s">
        <v>197</v>
      </c>
      <c r="S10" s="211"/>
      <c r="T10" s="211"/>
      <c r="U10" s="211"/>
      <c r="V10" s="159" t="s">
        <v>247</v>
      </c>
      <c r="W10" s="170" t="s">
        <v>248</v>
      </c>
      <c r="X10" s="68"/>
    </row>
    <row r="11" spans="1:24" x14ac:dyDescent="0.25">
      <c r="A11" s="45" t="s">
        <v>10</v>
      </c>
      <c r="B11" s="6"/>
      <c r="C11" s="7"/>
      <c r="D11" s="7"/>
      <c r="E11" s="64">
        <f>U30+U42+U66+U95+U111</f>
        <v>501</v>
      </c>
      <c r="F11" s="5"/>
      <c r="G11" s="53" t="s">
        <v>11</v>
      </c>
      <c r="H11" s="8"/>
      <c r="I11" s="9"/>
      <c r="J11" s="9"/>
      <c r="K11" s="61">
        <f>U32+U44+I66+I95+I111</f>
        <v>260</v>
      </c>
      <c r="M11" s="310"/>
      <c r="N11" s="311"/>
      <c r="O11" s="311"/>
      <c r="P11" s="58">
        <f>E11+K11</f>
        <v>761</v>
      </c>
      <c r="Q11" s="160"/>
      <c r="R11" s="161" t="s">
        <v>249</v>
      </c>
      <c r="S11" s="106"/>
      <c r="T11" s="151"/>
      <c r="U11" s="153"/>
      <c r="V11" s="162"/>
      <c r="W11" s="10"/>
      <c r="X11" s="68"/>
    </row>
    <row r="12" spans="1:24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312"/>
      <c r="N12" s="313"/>
      <c r="O12" s="313"/>
      <c r="P12" s="59"/>
      <c r="Q12" s="68"/>
      <c r="R12" s="163" t="s">
        <v>250</v>
      </c>
      <c r="S12" s="10"/>
      <c r="T12" s="10"/>
      <c r="U12" s="10"/>
      <c r="V12" s="106"/>
      <c r="W12" s="106"/>
      <c r="X12" s="68"/>
    </row>
    <row r="13" spans="1:24" ht="15" customHeight="1" x14ac:dyDescent="0.25">
      <c r="A13" s="1"/>
      <c r="C13" s="5"/>
      <c r="D13" s="11" t="s">
        <v>12</v>
      </c>
      <c r="E13" s="41">
        <f>E11*100/P11</f>
        <v>65.834428383705657</v>
      </c>
      <c r="F13" s="5"/>
      <c r="G13" s="5"/>
      <c r="H13" s="5"/>
      <c r="I13" s="5"/>
      <c r="J13" s="11" t="s">
        <v>12</v>
      </c>
      <c r="K13" s="49">
        <f>K11*100/P11</f>
        <v>34.165571616294351</v>
      </c>
      <c r="Q13" s="68"/>
      <c r="R13" s="164" t="s">
        <v>251</v>
      </c>
      <c r="S13" s="106"/>
      <c r="T13" s="106"/>
      <c r="U13" s="106"/>
      <c r="V13" s="165"/>
      <c r="W13" s="106"/>
      <c r="X13" s="68"/>
    </row>
    <row r="14" spans="1:24" ht="15" customHeight="1" thickBot="1" x14ac:dyDescent="0.3">
      <c r="A14" s="1"/>
      <c r="C14" s="5"/>
      <c r="D14" s="5"/>
      <c r="E14" s="12"/>
      <c r="F14" s="5"/>
      <c r="G14" s="5"/>
      <c r="H14" s="5"/>
      <c r="I14" s="5"/>
      <c r="J14" s="5"/>
      <c r="K14" s="12"/>
      <c r="R14" s="166" t="s">
        <v>245</v>
      </c>
      <c r="S14" s="167"/>
      <c r="T14" s="212" t="s">
        <v>255</v>
      </c>
      <c r="U14" s="213"/>
      <c r="V14" s="214"/>
      <c r="W14" s="68"/>
      <c r="X14" s="68"/>
    </row>
    <row r="15" spans="1:24" ht="13.5" customHeight="1" thickBot="1" x14ac:dyDescent="0.3">
      <c r="A15" s="236" t="s">
        <v>13</v>
      </c>
      <c r="B15" s="237"/>
      <c r="C15" s="13"/>
      <c r="D15" s="295" t="s">
        <v>14</v>
      </c>
      <c r="E15" s="296"/>
      <c r="F15" s="14"/>
      <c r="G15" s="236" t="s">
        <v>15</v>
      </c>
      <c r="H15" s="237"/>
      <c r="I15" s="13"/>
      <c r="J15" s="301" t="s">
        <v>169</v>
      </c>
      <c r="K15" s="302"/>
      <c r="L15" s="14"/>
      <c r="M15" s="254" t="s">
        <v>168</v>
      </c>
      <c r="N15" s="255"/>
      <c r="O15" s="13"/>
      <c r="Q15" s="168"/>
      <c r="R15" s="168"/>
      <c r="S15" s="168"/>
      <c r="T15" s="168"/>
      <c r="U15" s="168"/>
      <c r="V15" s="168"/>
      <c r="W15" s="168"/>
    </row>
    <row r="16" spans="1:24" ht="15.75" customHeight="1" x14ac:dyDescent="0.25">
      <c r="A16" s="238"/>
      <c r="B16" s="239"/>
      <c r="C16" s="15">
        <f>E44</f>
        <v>28</v>
      </c>
      <c r="D16" s="297"/>
      <c r="E16" s="298"/>
      <c r="F16" s="16">
        <f>G32</f>
        <v>90</v>
      </c>
      <c r="G16" s="238"/>
      <c r="H16" s="239"/>
      <c r="I16" s="15">
        <f>S32</f>
        <v>0</v>
      </c>
      <c r="J16" s="303"/>
      <c r="K16" s="304"/>
      <c r="L16" s="16">
        <f>U42</f>
        <v>15</v>
      </c>
      <c r="M16" s="256"/>
      <c r="N16" s="257"/>
      <c r="O16" s="17">
        <f>U44</f>
        <v>18</v>
      </c>
      <c r="R16" s="111" t="s">
        <v>208</v>
      </c>
      <c r="S16" s="112" t="s">
        <v>211</v>
      </c>
      <c r="T16" s="113" t="s">
        <v>210</v>
      </c>
    </row>
    <row r="17" spans="1:23" ht="13.5" customHeight="1" thickBot="1" x14ac:dyDescent="0.3">
      <c r="A17" s="240"/>
      <c r="B17" s="241"/>
      <c r="C17" s="18"/>
      <c r="D17" s="299"/>
      <c r="E17" s="300"/>
      <c r="F17" s="19"/>
      <c r="G17" s="240"/>
      <c r="H17" s="241"/>
      <c r="I17" s="18"/>
      <c r="J17" s="305"/>
      <c r="K17" s="306"/>
      <c r="L17" s="19"/>
      <c r="M17" s="258"/>
      <c r="N17" s="259"/>
      <c r="O17" s="20"/>
      <c r="R17" s="33" t="s">
        <v>316</v>
      </c>
      <c r="S17" s="34" t="s">
        <v>317</v>
      </c>
      <c r="T17" s="35" t="s">
        <v>219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18</v>
      </c>
      <c r="F19" s="25" t="s">
        <v>19</v>
      </c>
      <c r="G19" s="26" t="s">
        <v>20</v>
      </c>
      <c r="H19" s="4"/>
      <c r="I19" s="4"/>
      <c r="J19" s="4"/>
      <c r="K19" s="290" t="s">
        <v>16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290" t="s">
        <v>17</v>
      </c>
    </row>
    <row r="20" spans="1:23" ht="15.75" thickBot="1" x14ac:dyDescent="0.3">
      <c r="A20" s="67" t="s">
        <v>143</v>
      </c>
      <c r="B20" s="10"/>
      <c r="C20" s="10"/>
      <c r="D20" s="10"/>
      <c r="E20" s="28">
        <v>1</v>
      </c>
      <c r="F20" s="29">
        <v>6</v>
      </c>
      <c r="G20" s="30">
        <f>E20*F20</f>
        <v>6</v>
      </c>
      <c r="H20" s="10"/>
      <c r="I20" s="5"/>
      <c r="J20" s="5"/>
      <c r="K20" s="291"/>
      <c r="L20" s="10"/>
      <c r="M20" s="23"/>
      <c r="N20" s="10"/>
      <c r="O20" s="10"/>
      <c r="P20" s="10"/>
      <c r="Q20" s="24" t="s">
        <v>18</v>
      </c>
      <c r="R20" s="25" t="s">
        <v>19</v>
      </c>
      <c r="S20" s="26" t="s">
        <v>20</v>
      </c>
      <c r="T20" s="10"/>
      <c r="U20" s="5"/>
      <c r="V20" s="5"/>
      <c r="W20" s="291"/>
    </row>
    <row r="21" spans="1:23" x14ac:dyDescent="0.25">
      <c r="A21" s="27" t="s">
        <v>21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291"/>
      <c r="L21" s="10"/>
      <c r="M21" s="27" t="s">
        <v>22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291"/>
    </row>
    <row r="22" spans="1:23" x14ac:dyDescent="0.25">
      <c r="A22" s="27" t="s">
        <v>23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291"/>
      <c r="L22" s="10"/>
      <c r="M22" s="27" t="s">
        <v>24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291"/>
    </row>
    <row r="23" spans="1:23" x14ac:dyDescent="0.25">
      <c r="A23" s="27" t="s">
        <v>25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291"/>
      <c r="L23" s="10"/>
      <c r="M23" s="27" t="s">
        <v>138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291"/>
    </row>
    <row r="24" spans="1:23" x14ac:dyDescent="0.25">
      <c r="A24" s="27" t="s">
        <v>26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291"/>
      <c r="L24" s="10"/>
      <c r="M24" s="27" t="s">
        <v>27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291"/>
    </row>
    <row r="25" spans="1:23" x14ac:dyDescent="0.25">
      <c r="A25" s="27" t="s">
        <v>28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291"/>
      <c r="L25" s="10"/>
      <c r="M25" s="27" t="s">
        <v>29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291"/>
    </row>
    <row r="26" spans="1:23" x14ac:dyDescent="0.25">
      <c r="A26" s="27" t="s">
        <v>30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291"/>
      <c r="L26" s="10"/>
      <c r="M26" s="27" t="s">
        <v>31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291"/>
    </row>
    <row r="27" spans="1:23" x14ac:dyDescent="0.25">
      <c r="A27" s="27" t="s">
        <v>32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291"/>
      <c r="L27" s="10"/>
      <c r="M27" s="27" t="s">
        <v>33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291"/>
    </row>
    <row r="28" spans="1:23" ht="15.75" thickBot="1" x14ac:dyDescent="0.3">
      <c r="A28" s="27" t="s">
        <v>34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291"/>
      <c r="L28" s="10"/>
      <c r="M28" s="27" t="s">
        <v>35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291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291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291"/>
    </row>
    <row r="30" spans="1:23" x14ac:dyDescent="0.25">
      <c r="A30" s="27" t="s">
        <v>36</v>
      </c>
      <c r="B30" s="10"/>
      <c r="C30" s="10"/>
      <c r="D30" s="10"/>
      <c r="E30" s="10"/>
      <c r="F30" s="10"/>
      <c r="G30" s="3">
        <f>SUM(G20:G28)</f>
        <v>18</v>
      </c>
      <c r="H30" s="10"/>
      <c r="I30" s="10"/>
      <c r="J30" s="10"/>
      <c r="K30" s="291"/>
      <c r="L30" s="10"/>
      <c r="M30" s="27" t="s">
        <v>37</v>
      </c>
      <c r="N30" s="10"/>
      <c r="O30" s="10"/>
      <c r="P30" s="10"/>
      <c r="Q30" s="10"/>
      <c r="R30" s="10"/>
      <c r="S30" s="3">
        <f>SUM(S21:S28)</f>
        <v>0</v>
      </c>
      <c r="T30" s="36" t="s">
        <v>38</v>
      </c>
      <c r="U30" s="3">
        <f>SUM(S21:S23)+(S27+S28)</f>
        <v>0</v>
      </c>
      <c r="V30" s="10"/>
      <c r="W30" s="291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291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291"/>
    </row>
    <row r="32" spans="1:23" x14ac:dyDescent="0.25">
      <c r="A32" s="27" t="s">
        <v>39</v>
      </c>
      <c r="B32" s="10"/>
      <c r="C32" s="10"/>
      <c r="D32" s="10"/>
      <c r="E32" s="10"/>
      <c r="F32" s="10"/>
      <c r="G32" s="3">
        <f>G30*C7</f>
        <v>90</v>
      </c>
      <c r="H32" s="10" t="s">
        <v>4</v>
      </c>
      <c r="I32" s="10"/>
      <c r="J32" s="10"/>
      <c r="K32" s="291"/>
      <c r="M32" s="27" t="s">
        <v>40</v>
      </c>
      <c r="N32" s="10"/>
      <c r="O32" s="10"/>
      <c r="P32" s="10"/>
      <c r="Q32" s="10"/>
      <c r="R32" s="10"/>
      <c r="S32" s="3">
        <f>S30*C7</f>
        <v>0</v>
      </c>
      <c r="T32" s="36" t="s">
        <v>41</v>
      </c>
      <c r="U32" s="3">
        <f>SUM(S24:S26)+SUM(S27:S28)</f>
        <v>0</v>
      </c>
      <c r="V32" s="10"/>
      <c r="W32" s="291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292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292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290" t="s">
        <v>13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290" t="s">
        <v>42</v>
      </c>
    </row>
    <row r="36" spans="1:23" x14ac:dyDescent="0.25">
      <c r="A36" s="23"/>
      <c r="B36" s="10"/>
      <c r="C36" s="10"/>
      <c r="D36" s="10"/>
      <c r="E36" s="92" t="s">
        <v>167</v>
      </c>
      <c r="F36" s="10"/>
      <c r="G36" s="10"/>
      <c r="H36" s="10"/>
      <c r="I36" s="10"/>
      <c r="J36" s="10"/>
      <c r="K36" s="291"/>
      <c r="M36" s="23"/>
      <c r="N36" s="10"/>
      <c r="O36" s="10"/>
      <c r="P36" s="10"/>
      <c r="Q36" s="92" t="s">
        <v>167</v>
      </c>
      <c r="R36" s="10"/>
      <c r="S36" s="10"/>
      <c r="T36" s="10"/>
      <c r="U36" s="10"/>
      <c r="V36" s="10"/>
      <c r="W36" s="291"/>
    </row>
    <row r="37" spans="1:23" x14ac:dyDescent="0.25">
      <c r="A37" s="27" t="s">
        <v>43</v>
      </c>
      <c r="B37" s="10"/>
      <c r="C37" s="10"/>
      <c r="D37" s="10"/>
      <c r="E37" s="3">
        <v>5</v>
      </c>
      <c r="F37" s="10"/>
      <c r="G37" s="10"/>
      <c r="H37" s="10"/>
      <c r="I37" s="10"/>
      <c r="J37" s="10"/>
      <c r="K37" s="293"/>
      <c r="M37" s="27" t="s">
        <v>44</v>
      </c>
      <c r="N37" s="10"/>
      <c r="O37" s="10"/>
      <c r="P37" s="10"/>
      <c r="Q37" s="3">
        <v>15</v>
      </c>
      <c r="R37" s="10"/>
      <c r="S37" s="10"/>
      <c r="T37" s="10"/>
      <c r="U37" s="10"/>
      <c r="V37" s="10"/>
      <c r="W37" s="293"/>
    </row>
    <row r="38" spans="1:23" x14ac:dyDescent="0.25">
      <c r="A38" s="27" t="s">
        <v>45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293"/>
      <c r="M38" s="27" t="s">
        <v>46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293"/>
    </row>
    <row r="39" spans="1:23" x14ac:dyDescent="0.25">
      <c r="A39" s="27" t="s">
        <v>243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293"/>
      <c r="M39" s="27" t="s">
        <v>48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293"/>
    </row>
    <row r="40" spans="1:23" x14ac:dyDescent="0.25">
      <c r="A40" s="27" t="s">
        <v>49</v>
      </c>
      <c r="B40" s="10"/>
      <c r="C40" s="10"/>
      <c r="D40" s="10"/>
      <c r="E40" s="3">
        <v>11</v>
      </c>
      <c r="F40" s="10"/>
      <c r="G40" s="10"/>
      <c r="H40" s="10"/>
      <c r="I40" s="10"/>
      <c r="J40" s="10"/>
      <c r="K40" s="293"/>
      <c r="M40" s="27" t="s">
        <v>50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293"/>
    </row>
    <row r="41" spans="1:23" x14ac:dyDescent="0.25">
      <c r="A41" s="27" t="s">
        <v>51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293"/>
      <c r="M41" s="27" t="s">
        <v>52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293"/>
    </row>
    <row r="42" spans="1:23" x14ac:dyDescent="0.25">
      <c r="A42" s="27" t="s">
        <v>53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293"/>
      <c r="M42" s="27" t="s">
        <v>54</v>
      </c>
      <c r="N42" s="10"/>
      <c r="O42" s="10"/>
      <c r="P42" s="10"/>
      <c r="Q42" s="3">
        <v>1</v>
      </c>
      <c r="R42" s="10"/>
      <c r="S42" s="10"/>
      <c r="T42" s="36" t="s">
        <v>38</v>
      </c>
      <c r="U42" s="3">
        <f>Q37+Q39+Q41</f>
        <v>15</v>
      </c>
      <c r="V42" s="10"/>
      <c r="W42" s="293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293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293"/>
    </row>
    <row r="44" spans="1:23" x14ac:dyDescent="0.25">
      <c r="A44" s="27" t="s">
        <v>55</v>
      </c>
      <c r="B44" s="10"/>
      <c r="C44" s="10"/>
      <c r="D44" s="10"/>
      <c r="E44" s="3">
        <f>SUM(E37:E42)</f>
        <v>28</v>
      </c>
      <c r="F44" s="10"/>
      <c r="G44" s="10"/>
      <c r="H44" s="10"/>
      <c r="I44" s="10"/>
      <c r="J44" s="10"/>
      <c r="K44" s="293"/>
      <c r="M44" s="27" t="s">
        <v>56</v>
      </c>
      <c r="N44" s="10"/>
      <c r="O44" s="10"/>
      <c r="P44" s="10"/>
      <c r="Q44" s="3">
        <f>SUM(Q37:Q42)</f>
        <v>33</v>
      </c>
      <c r="R44" s="10"/>
      <c r="S44" s="10"/>
      <c r="T44" s="36" t="s">
        <v>41</v>
      </c>
      <c r="U44" s="3">
        <f>Q38+Q40+Q42</f>
        <v>18</v>
      </c>
      <c r="V44" s="10"/>
      <c r="W44" s="293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294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294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290" t="s">
        <v>57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290" t="s">
        <v>58</v>
      </c>
    </row>
    <row r="48" spans="1:23" x14ac:dyDescent="0.25">
      <c r="A48" s="23"/>
      <c r="B48" s="10"/>
      <c r="C48" s="10"/>
      <c r="D48" s="10"/>
      <c r="E48" s="92" t="s">
        <v>167</v>
      </c>
      <c r="F48" s="10"/>
      <c r="G48" s="10"/>
      <c r="H48" s="10"/>
      <c r="I48" s="10"/>
      <c r="J48" s="10"/>
      <c r="K48" s="291"/>
      <c r="M48" s="23"/>
      <c r="N48" s="10"/>
      <c r="O48" s="10"/>
      <c r="P48" s="10"/>
      <c r="Q48" s="92" t="s">
        <v>167</v>
      </c>
      <c r="R48" s="10"/>
      <c r="S48" s="10"/>
      <c r="T48" s="10"/>
      <c r="U48" s="10"/>
      <c r="V48" s="10"/>
      <c r="W48" s="291"/>
    </row>
    <row r="49" spans="1:23" x14ac:dyDescent="0.25">
      <c r="A49" s="27" t="s">
        <v>59</v>
      </c>
      <c r="B49" s="10"/>
      <c r="C49" s="10"/>
      <c r="D49" s="10"/>
      <c r="E49" s="3"/>
      <c r="F49" s="10"/>
      <c r="G49" s="10"/>
      <c r="H49" s="10"/>
      <c r="I49" s="10"/>
      <c r="J49" s="10"/>
      <c r="K49" s="291"/>
      <c r="M49" s="27" t="s">
        <v>60</v>
      </c>
      <c r="N49" s="10"/>
      <c r="O49" s="10"/>
      <c r="P49" s="10"/>
      <c r="Q49" s="3"/>
      <c r="R49" s="10"/>
      <c r="S49" s="10"/>
      <c r="T49" s="10"/>
      <c r="U49" s="10"/>
      <c r="V49" s="10"/>
      <c r="W49" s="291"/>
    </row>
    <row r="50" spans="1:23" x14ac:dyDescent="0.25">
      <c r="A50" s="27" t="s">
        <v>61</v>
      </c>
      <c r="B50" s="10"/>
      <c r="C50" s="10"/>
      <c r="D50" s="10"/>
      <c r="E50" s="3">
        <v>17</v>
      </c>
      <c r="F50" s="10"/>
      <c r="G50" s="10"/>
      <c r="H50" s="10"/>
      <c r="I50" s="10"/>
      <c r="J50" s="10"/>
      <c r="K50" s="291"/>
      <c r="M50" s="27" t="s">
        <v>62</v>
      </c>
      <c r="N50" s="10"/>
      <c r="O50" s="10"/>
      <c r="P50" s="10"/>
      <c r="Q50" s="3"/>
      <c r="R50" s="10"/>
      <c r="S50" s="10"/>
      <c r="T50" s="10"/>
      <c r="U50" s="10"/>
      <c r="V50" s="10"/>
      <c r="W50" s="291"/>
    </row>
    <row r="51" spans="1:23" x14ac:dyDescent="0.25">
      <c r="A51" s="27" t="s">
        <v>63</v>
      </c>
      <c r="B51" s="10"/>
      <c r="C51" s="10"/>
      <c r="D51" s="10"/>
      <c r="E51" s="3"/>
      <c r="F51" s="10"/>
      <c r="G51" s="10"/>
      <c r="H51" s="10"/>
      <c r="I51" s="10"/>
      <c r="J51" s="10"/>
      <c r="K51" s="291"/>
      <c r="M51" s="27" t="s">
        <v>64</v>
      </c>
      <c r="N51" s="10"/>
      <c r="O51" s="10"/>
      <c r="P51" s="10"/>
      <c r="Q51" s="3"/>
      <c r="R51" s="10"/>
      <c r="S51" s="10"/>
      <c r="T51" s="10"/>
      <c r="U51" s="10"/>
      <c r="V51" s="10"/>
      <c r="W51" s="291"/>
    </row>
    <row r="52" spans="1:23" x14ac:dyDescent="0.25">
      <c r="A52" s="27" t="s">
        <v>65</v>
      </c>
      <c r="B52" s="10"/>
      <c r="C52" s="10"/>
      <c r="D52" s="10"/>
      <c r="E52" s="3"/>
      <c r="F52" s="10"/>
      <c r="G52" s="10"/>
      <c r="H52" s="10"/>
      <c r="I52" s="10"/>
      <c r="J52" s="10"/>
      <c r="K52" s="291"/>
      <c r="M52" s="27" t="s">
        <v>66</v>
      </c>
      <c r="N52" s="10"/>
      <c r="O52" s="10"/>
      <c r="P52" s="10"/>
      <c r="Q52" s="3"/>
      <c r="R52" s="10"/>
      <c r="S52" s="10"/>
      <c r="T52" s="10"/>
      <c r="U52" s="10"/>
      <c r="V52" s="10"/>
      <c r="W52" s="291"/>
    </row>
    <row r="53" spans="1:23" x14ac:dyDescent="0.25">
      <c r="A53" s="27" t="s">
        <v>67</v>
      </c>
      <c r="B53" s="10"/>
      <c r="C53" s="10"/>
      <c r="D53" s="10"/>
      <c r="E53" s="3"/>
      <c r="F53" s="10"/>
      <c r="G53" s="10"/>
      <c r="H53" s="10"/>
      <c r="I53" s="10"/>
      <c r="J53" s="10"/>
      <c r="K53" s="291"/>
      <c r="M53" s="27" t="s">
        <v>68</v>
      </c>
      <c r="N53" s="10"/>
      <c r="O53" s="10"/>
      <c r="P53" s="10"/>
      <c r="Q53" s="3"/>
      <c r="R53" s="10"/>
      <c r="S53" s="10"/>
      <c r="T53" s="10"/>
      <c r="U53" s="10"/>
      <c r="V53" s="10"/>
      <c r="W53" s="291"/>
    </row>
    <row r="54" spans="1:23" x14ac:dyDescent="0.25">
      <c r="A54" s="27" t="s">
        <v>69</v>
      </c>
      <c r="B54" s="10"/>
      <c r="C54" s="10"/>
      <c r="D54" s="10"/>
      <c r="E54" s="3"/>
      <c r="F54" s="10"/>
      <c r="G54" s="10"/>
      <c r="H54" s="10"/>
      <c r="I54" s="10"/>
      <c r="J54" s="10"/>
      <c r="K54" s="291"/>
      <c r="M54" s="27" t="s">
        <v>70</v>
      </c>
      <c r="N54" s="10"/>
      <c r="O54" s="10"/>
      <c r="P54" s="10"/>
      <c r="Q54" s="3"/>
      <c r="R54" s="10"/>
      <c r="S54" s="10"/>
      <c r="T54" s="10"/>
      <c r="U54" s="10"/>
      <c r="V54" s="10"/>
      <c r="W54" s="291"/>
    </row>
    <row r="55" spans="1:23" x14ac:dyDescent="0.25">
      <c r="A55" s="27" t="s">
        <v>71</v>
      </c>
      <c r="B55" s="10"/>
      <c r="C55" s="10"/>
      <c r="D55" s="10"/>
      <c r="E55" s="3"/>
      <c r="F55" s="10"/>
      <c r="G55" s="10"/>
      <c r="H55" s="10"/>
      <c r="I55" s="10"/>
      <c r="J55" s="10"/>
      <c r="K55" s="291"/>
      <c r="M55" s="27" t="s">
        <v>72</v>
      </c>
      <c r="N55" s="10"/>
      <c r="O55" s="10"/>
      <c r="P55" s="10"/>
      <c r="Q55" s="3"/>
      <c r="R55" s="10"/>
      <c r="S55" s="10"/>
      <c r="T55" s="10"/>
      <c r="U55" s="10"/>
      <c r="V55" s="10"/>
      <c r="W55" s="291"/>
    </row>
    <row r="56" spans="1:23" x14ac:dyDescent="0.25">
      <c r="A56" s="27" t="s">
        <v>73</v>
      </c>
      <c r="B56" s="10"/>
      <c r="C56" s="10"/>
      <c r="D56" s="10"/>
      <c r="E56" s="3"/>
      <c r="F56" s="10"/>
      <c r="G56" s="10"/>
      <c r="H56" s="10"/>
      <c r="I56" s="10"/>
      <c r="J56" s="10"/>
      <c r="K56" s="291"/>
      <c r="M56" s="27" t="s">
        <v>74</v>
      </c>
      <c r="N56" s="10"/>
      <c r="O56" s="10"/>
      <c r="P56" s="10"/>
      <c r="Q56" s="3"/>
      <c r="R56" s="10"/>
      <c r="S56" s="10"/>
      <c r="T56" s="10"/>
      <c r="U56" s="10"/>
      <c r="V56" s="10"/>
      <c r="W56" s="291"/>
    </row>
    <row r="57" spans="1:23" x14ac:dyDescent="0.25">
      <c r="A57" s="27" t="s">
        <v>75</v>
      </c>
      <c r="B57" s="10"/>
      <c r="C57" s="10"/>
      <c r="D57" s="10"/>
      <c r="E57" s="3"/>
      <c r="F57" s="10"/>
      <c r="G57" s="10"/>
      <c r="H57" s="10"/>
      <c r="I57" s="10"/>
      <c r="J57" s="10"/>
      <c r="K57" s="291"/>
      <c r="M57" s="27" t="s">
        <v>76</v>
      </c>
      <c r="N57" s="10"/>
      <c r="O57" s="10"/>
      <c r="P57" s="10"/>
      <c r="Q57" s="3"/>
      <c r="R57" s="10"/>
      <c r="S57" s="10"/>
      <c r="T57" s="10"/>
      <c r="U57" s="10"/>
      <c r="V57" s="10"/>
      <c r="W57" s="291"/>
    </row>
    <row r="58" spans="1:23" x14ac:dyDescent="0.25">
      <c r="A58" s="27" t="s">
        <v>77</v>
      </c>
      <c r="B58" s="10"/>
      <c r="C58" s="10"/>
      <c r="D58" s="10"/>
      <c r="E58" s="3"/>
      <c r="F58" s="10"/>
      <c r="G58" s="10"/>
      <c r="H58" s="10"/>
      <c r="I58" s="10"/>
      <c r="J58" s="10"/>
      <c r="K58" s="291"/>
      <c r="M58" s="27" t="s">
        <v>78</v>
      </c>
      <c r="N58" s="10"/>
      <c r="O58" s="10"/>
      <c r="P58" s="10"/>
      <c r="Q58" s="3">
        <v>15</v>
      </c>
      <c r="R58" s="10"/>
      <c r="S58" s="10"/>
      <c r="T58" s="10"/>
      <c r="U58" s="10"/>
      <c r="V58" s="10"/>
      <c r="W58" s="291"/>
    </row>
    <row r="59" spans="1:23" x14ac:dyDescent="0.25">
      <c r="A59" s="27" t="s">
        <v>79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291"/>
      <c r="M59" s="27" t="s">
        <v>80</v>
      </c>
      <c r="N59" s="10"/>
      <c r="O59" s="10"/>
      <c r="P59" s="10"/>
      <c r="Q59" s="3"/>
      <c r="R59" s="10"/>
      <c r="S59" s="10"/>
      <c r="T59" s="10"/>
      <c r="U59" s="10"/>
      <c r="V59" s="10"/>
      <c r="W59" s="291"/>
    </row>
    <row r="60" spans="1:23" x14ac:dyDescent="0.25">
      <c r="A60" s="27" t="s">
        <v>81</v>
      </c>
      <c r="B60" s="10"/>
      <c r="C60" s="10"/>
      <c r="D60" s="10"/>
      <c r="E60" s="3"/>
      <c r="F60" s="10"/>
      <c r="G60" s="10"/>
      <c r="H60" s="10"/>
      <c r="I60" s="10"/>
      <c r="J60" s="10"/>
      <c r="K60" s="291"/>
      <c r="M60" s="27" t="s">
        <v>82</v>
      </c>
      <c r="N60" s="10"/>
      <c r="O60" s="10"/>
      <c r="P60" s="10"/>
      <c r="Q60" s="3"/>
      <c r="R60" s="10"/>
      <c r="S60" s="10"/>
      <c r="T60" s="10"/>
      <c r="U60" s="10"/>
      <c r="V60" s="10"/>
      <c r="W60" s="291"/>
    </row>
    <row r="61" spans="1:23" x14ac:dyDescent="0.25">
      <c r="A61" s="27" t="s">
        <v>83</v>
      </c>
      <c r="B61" s="10"/>
      <c r="C61" s="10"/>
      <c r="D61" s="10"/>
      <c r="E61" s="3"/>
      <c r="F61" s="10"/>
      <c r="G61" s="10"/>
      <c r="H61" s="10"/>
      <c r="I61" s="10"/>
      <c r="J61" s="10"/>
      <c r="K61" s="291"/>
      <c r="M61" s="27" t="s">
        <v>84</v>
      </c>
      <c r="N61" s="10"/>
      <c r="O61" s="10"/>
      <c r="P61" s="10"/>
      <c r="Q61" s="3"/>
      <c r="R61" s="10"/>
      <c r="S61" s="10"/>
      <c r="T61" s="10"/>
      <c r="U61" s="10"/>
      <c r="V61" s="10"/>
      <c r="W61" s="291"/>
    </row>
    <row r="62" spans="1:23" x14ac:dyDescent="0.25">
      <c r="A62" s="27" t="s">
        <v>85</v>
      </c>
      <c r="B62" s="10"/>
      <c r="C62" s="10"/>
      <c r="D62" s="10"/>
      <c r="E62" s="3"/>
      <c r="F62" s="10"/>
      <c r="G62" s="10"/>
      <c r="H62" s="10"/>
      <c r="I62" s="10"/>
      <c r="J62" s="10"/>
      <c r="K62" s="291"/>
      <c r="M62" s="27" t="s">
        <v>86</v>
      </c>
      <c r="N62" s="10"/>
      <c r="O62" s="10"/>
      <c r="P62" s="10"/>
      <c r="Q62" s="3"/>
      <c r="R62" s="10"/>
      <c r="S62" s="10"/>
      <c r="T62" s="10"/>
      <c r="U62" s="10"/>
      <c r="V62" s="10"/>
      <c r="W62" s="291"/>
    </row>
    <row r="63" spans="1:23" x14ac:dyDescent="0.25">
      <c r="A63" s="27" t="s">
        <v>87</v>
      </c>
      <c r="B63" s="10"/>
      <c r="C63" s="10"/>
      <c r="D63" s="10"/>
      <c r="E63" s="3">
        <v>46</v>
      </c>
      <c r="F63" s="10"/>
      <c r="G63" s="10"/>
      <c r="H63" s="10"/>
      <c r="I63" s="10"/>
      <c r="J63" s="10"/>
      <c r="K63" s="291"/>
      <c r="M63" s="23"/>
      <c r="P63" s="10"/>
      <c r="Q63" s="3"/>
      <c r="R63" s="10"/>
      <c r="S63" s="10"/>
      <c r="T63" s="10"/>
      <c r="U63" s="10"/>
      <c r="V63" s="10"/>
      <c r="W63" s="291"/>
    </row>
    <row r="64" spans="1:23" x14ac:dyDescent="0.25">
      <c r="A64" s="27" t="s">
        <v>88</v>
      </c>
      <c r="B64" s="10"/>
      <c r="C64" s="10"/>
      <c r="D64" s="10"/>
      <c r="E64" s="3">
        <v>7</v>
      </c>
      <c r="F64" s="10"/>
      <c r="G64" s="10"/>
      <c r="H64" s="10"/>
      <c r="I64" s="10"/>
      <c r="J64" s="10"/>
      <c r="K64" s="291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291"/>
    </row>
    <row r="65" spans="1:25" x14ac:dyDescent="0.25">
      <c r="A65" s="27" t="s">
        <v>89</v>
      </c>
      <c r="B65" s="10"/>
      <c r="C65" s="10"/>
      <c r="D65" s="10"/>
      <c r="E65" s="3"/>
      <c r="F65" s="10"/>
      <c r="G65" s="10"/>
      <c r="H65" s="10"/>
      <c r="I65" s="10"/>
      <c r="J65" s="10"/>
      <c r="K65" s="291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291"/>
    </row>
    <row r="66" spans="1:25" x14ac:dyDescent="0.25">
      <c r="A66" s="27" t="s">
        <v>90</v>
      </c>
      <c r="B66" s="10"/>
      <c r="C66" s="10"/>
      <c r="D66" s="10"/>
      <c r="E66" s="3"/>
      <c r="F66" s="10"/>
      <c r="G66" s="10"/>
      <c r="H66" s="36" t="s">
        <v>41</v>
      </c>
      <c r="I66" s="3">
        <f>SUM(E49:E66)</f>
        <v>71</v>
      </c>
      <c r="J66" s="10"/>
      <c r="K66" s="291"/>
      <c r="M66" s="23"/>
      <c r="N66" s="10"/>
      <c r="O66" s="10"/>
      <c r="P66" s="10"/>
      <c r="Q66" s="3"/>
      <c r="R66" s="10"/>
      <c r="S66" s="10"/>
      <c r="T66" s="36" t="s">
        <v>38</v>
      </c>
      <c r="U66" s="3">
        <f>SUM(Q49:Q66)</f>
        <v>15</v>
      </c>
      <c r="V66" s="10"/>
      <c r="W66" s="291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292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292"/>
    </row>
    <row r="69" spans="1:25" x14ac:dyDescent="0.25">
      <c r="A69" s="39"/>
      <c r="B69" s="22"/>
      <c r="C69" s="22"/>
      <c r="D69" s="22"/>
      <c r="E69" s="92" t="s">
        <v>18</v>
      </c>
      <c r="F69" s="22"/>
      <c r="G69" s="22"/>
      <c r="H69" s="22"/>
      <c r="I69" s="22"/>
      <c r="J69" s="22"/>
      <c r="K69" s="290" t="s">
        <v>91</v>
      </c>
      <c r="M69" s="39"/>
      <c r="N69" s="22"/>
      <c r="O69" s="22"/>
      <c r="P69" s="22"/>
      <c r="Q69" s="92" t="s">
        <v>18</v>
      </c>
      <c r="R69" s="22"/>
      <c r="S69" s="22"/>
      <c r="T69" s="22"/>
      <c r="U69" s="22"/>
      <c r="V69" s="22"/>
      <c r="W69" s="290" t="s">
        <v>92</v>
      </c>
      <c r="X69" s="10"/>
      <c r="Y69" s="10"/>
    </row>
    <row r="70" spans="1:25" x14ac:dyDescent="0.25">
      <c r="A70" s="27" t="s">
        <v>93</v>
      </c>
      <c r="B70" s="10"/>
      <c r="C70" s="10"/>
      <c r="D70" s="10"/>
      <c r="E70" s="3"/>
      <c r="F70" s="10"/>
      <c r="G70" s="10"/>
      <c r="H70" s="10"/>
      <c r="I70" s="10"/>
      <c r="J70" s="10"/>
      <c r="K70" s="291"/>
      <c r="M70" s="27" t="s">
        <v>93</v>
      </c>
      <c r="N70" s="10"/>
      <c r="O70" s="10"/>
      <c r="P70" s="10"/>
      <c r="Q70" s="3"/>
      <c r="R70" s="10"/>
      <c r="S70" s="10"/>
      <c r="T70" s="10"/>
      <c r="U70" s="10"/>
      <c r="V70" s="10"/>
      <c r="W70" s="291"/>
      <c r="X70" s="10"/>
      <c r="Y70" s="10"/>
    </row>
    <row r="71" spans="1:25" x14ac:dyDescent="0.25">
      <c r="A71" s="27" t="s">
        <v>94</v>
      </c>
      <c r="B71" s="10"/>
      <c r="C71" s="10"/>
      <c r="D71" s="10"/>
      <c r="E71" s="3"/>
      <c r="F71" s="10"/>
      <c r="G71" s="10"/>
      <c r="H71" s="10"/>
      <c r="I71" s="10"/>
      <c r="J71" s="10"/>
      <c r="K71" s="291"/>
      <c r="M71" s="27" t="s">
        <v>95</v>
      </c>
      <c r="N71" s="10"/>
      <c r="O71" s="10"/>
      <c r="P71" s="10"/>
      <c r="Q71" s="3"/>
      <c r="R71" s="10"/>
      <c r="S71" s="10"/>
      <c r="T71" s="10"/>
      <c r="U71" s="10"/>
      <c r="V71" s="10"/>
      <c r="W71" s="291"/>
      <c r="X71" s="10"/>
      <c r="Y71" s="10"/>
    </row>
    <row r="72" spans="1:25" x14ac:dyDescent="0.25">
      <c r="A72" s="27" t="s">
        <v>96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291"/>
      <c r="M72" s="27" t="s">
        <v>97</v>
      </c>
      <c r="N72" s="10"/>
      <c r="O72" s="10"/>
      <c r="P72" s="10"/>
      <c r="Q72" s="3">
        <v>7</v>
      </c>
      <c r="R72" s="10"/>
      <c r="S72" s="10"/>
      <c r="T72" s="10"/>
      <c r="U72" s="10"/>
      <c r="V72" s="10"/>
      <c r="W72" s="291"/>
      <c r="X72" s="10"/>
      <c r="Y72" s="10"/>
    </row>
    <row r="73" spans="1:25" x14ac:dyDescent="0.25">
      <c r="A73" s="27" t="s">
        <v>98</v>
      </c>
      <c r="B73" s="10"/>
      <c r="C73" s="10"/>
      <c r="D73" s="10"/>
      <c r="E73" s="3"/>
      <c r="F73" s="10"/>
      <c r="G73" s="10"/>
      <c r="H73" s="10"/>
      <c r="I73" s="10"/>
      <c r="J73" s="10"/>
      <c r="K73" s="291"/>
      <c r="M73" s="27" t="s">
        <v>99</v>
      </c>
      <c r="N73" s="10"/>
      <c r="O73" s="10"/>
      <c r="P73" s="10"/>
      <c r="Q73" s="3"/>
      <c r="R73" s="10"/>
      <c r="S73" s="10"/>
      <c r="T73" s="10"/>
      <c r="U73" s="10"/>
      <c r="V73" s="10"/>
      <c r="W73" s="291"/>
      <c r="X73" s="10"/>
      <c r="Y73" s="10"/>
    </row>
    <row r="74" spans="1:25" x14ac:dyDescent="0.25">
      <c r="A74" s="27" t="s">
        <v>100</v>
      </c>
      <c r="B74" s="10"/>
      <c r="C74" s="10"/>
      <c r="D74" s="10"/>
      <c r="E74" s="3"/>
      <c r="F74" s="10"/>
      <c r="G74" s="10"/>
      <c r="H74" s="10"/>
      <c r="I74" s="10"/>
      <c r="J74" s="10"/>
      <c r="K74" s="291"/>
      <c r="M74" s="27" t="s">
        <v>100</v>
      </c>
      <c r="N74" s="10"/>
      <c r="O74" s="10"/>
      <c r="P74" s="10"/>
      <c r="Q74" s="3">
        <v>26</v>
      </c>
      <c r="R74" s="10"/>
      <c r="S74" s="10"/>
      <c r="T74" s="10"/>
      <c r="U74" s="10"/>
      <c r="V74" s="10"/>
      <c r="W74" s="291"/>
      <c r="X74" s="10"/>
      <c r="Y74" s="10"/>
    </row>
    <row r="75" spans="1:25" x14ac:dyDescent="0.25">
      <c r="A75" s="27" t="s">
        <v>101</v>
      </c>
      <c r="B75" s="10"/>
      <c r="C75" s="10"/>
      <c r="D75" s="10"/>
      <c r="E75" s="3"/>
      <c r="F75" s="10"/>
      <c r="G75" s="10"/>
      <c r="H75" s="10"/>
      <c r="I75" s="10"/>
      <c r="J75" s="10"/>
      <c r="K75" s="291"/>
      <c r="M75" s="27" t="s">
        <v>101</v>
      </c>
      <c r="N75" s="10"/>
      <c r="O75" s="10"/>
      <c r="P75" s="10"/>
      <c r="Q75" s="3"/>
      <c r="R75" s="10"/>
      <c r="S75" s="10"/>
      <c r="T75" s="10"/>
      <c r="U75" s="10"/>
      <c r="V75" s="10"/>
      <c r="W75" s="291"/>
      <c r="X75" s="10"/>
      <c r="Y75" s="10"/>
    </row>
    <row r="76" spans="1:25" x14ac:dyDescent="0.25">
      <c r="A76" s="27" t="s">
        <v>102</v>
      </c>
      <c r="B76" s="10"/>
      <c r="C76" s="10"/>
      <c r="D76" s="10"/>
      <c r="E76" s="3">
        <v>4</v>
      </c>
      <c r="F76" s="10"/>
      <c r="G76" s="10"/>
      <c r="H76" s="10"/>
      <c r="I76" s="10"/>
      <c r="J76" s="10"/>
      <c r="K76" s="291"/>
      <c r="M76" s="27" t="s">
        <v>102</v>
      </c>
      <c r="N76" s="10"/>
      <c r="O76" s="10"/>
      <c r="P76" s="10"/>
      <c r="Q76" s="3">
        <v>2</v>
      </c>
      <c r="R76" s="10"/>
      <c r="S76" s="10"/>
      <c r="T76" s="10"/>
      <c r="U76" s="10"/>
      <c r="V76" s="10"/>
      <c r="W76" s="291"/>
      <c r="X76" s="10"/>
      <c r="Y76" s="10"/>
    </row>
    <row r="77" spans="1:25" x14ac:dyDescent="0.25">
      <c r="A77" s="27" t="s">
        <v>103</v>
      </c>
      <c r="B77" s="10"/>
      <c r="C77" s="10"/>
      <c r="D77" s="10"/>
      <c r="E77" s="3">
        <v>5</v>
      </c>
      <c r="F77" s="10"/>
      <c r="G77" s="10"/>
      <c r="H77" s="10"/>
      <c r="I77" s="10"/>
      <c r="J77" s="10"/>
      <c r="K77" s="291"/>
      <c r="M77" s="27" t="s">
        <v>104</v>
      </c>
      <c r="N77" s="10"/>
      <c r="O77" s="10"/>
      <c r="P77" s="10"/>
      <c r="Q77" s="3"/>
      <c r="R77" s="10"/>
      <c r="S77" s="10"/>
      <c r="T77" s="10"/>
      <c r="U77" s="10"/>
      <c r="V77" s="10"/>
      <c r="W77" s="291"/>
      <c r="X77" s="10"/>
      <c r="Y77" s="10"/>
    </row>
    <row r="78" spans="1:25" x14ac:dyDescent="0.25">
      <c r="A78" s="27" t="s">
        <v>105</v>
      </c>
      <c r="B78" s="10"/>
      <c r="C78" s="10"/>
      <c r="D78" s="10"/>
      <c r="E78" s="3"/>
      <c r="F78" s="10"/>
      <c r="G78" s="10"/>
      <c r="H78" s="10"/>
      <c r="I78" s="10"/>
      <c r="J78" s="10"/>
      <c r="K78" s="291"/>
      <c r="M78" s="27" t="s">
        <v>106</v>
      </c>
      <c r="N78" s="10"/>
      <c r="O78" s="10"/>
      <c r="P78" s="10"/>
      <c r="Q78" s="3">
        <f>8+45+38+124</f>
        <v>215</v>
      </c>
      <c r="R78" s="10"/>
      <c r="S78" s="10"/>
      <c r="T78" s="10"/>
      <c r="U78" s="10"/>
      <c r="V78" s="10"/>
      <c r="W78" s="291"/>
      <c r="X78" s="10"/>
      <c r="Y78" s="10"/>
    </row>
    <row r="79" spans="1:25" x14ac:dyDescent="0.25">
      <c r="A79" s="27" t="s">
        <v>107</v>
      </c>
      <c r="B79" s="10"/>
      <c r="C79" s="10"/>
      <c r="D79" s="10"/>
      <c r="E79" s="3">
        <v>16</v>
      </c>
      <c r="F79" s="10"/>
      <c r="G79" s="10"/>
      <c r="H79" s="10"/>
      <c r="I79" s="10"/>
      <c r="J79" s="10"/>
      <c r="K79" s="291"/>
      <c r="M79" s="27" t="s">
        <v>146</v>
      </c>
      <c r="N79" s="10"/>
      <c r="O79" s="10"/>
      <c r="P79" s="10"/>
      <c r="Q79" s="3">
        <v>25</v>
      </c>
      <c r="R79" s="10"/>
      <c r="S79" s="10"/>
      <c r="T79" s="10"/>
      <c r="U79" s="10"/>
      <c r="V79" s="10"/>
      <c r="W79" s="291"/>
      <c r="X79" s="10"/>
      <c r="Y79" s="10"/>
    </row>
    <row r="80" spans="1:25" x14ac:dyDescent="0.25">
      <c r="A80" s="27" t="s">
        <v>108</v>
      </c>
      <c r="B80" s="10"/>
      <c r="C80" s="10"/>
      <c r="D80" s="10"/>
      <c r="E80" s="3"/>
      <c r="F80" s="10"/>
      <c r="G80" s="10"/>
      <c r="H80" s="10"/>
      <c r="I80" s="10"/>
      <c r="J80" s="10"/>
      <c r="K80" s="291"/>
      <c r="M80" s="27" t="s">
        <v>145</v>
      </c>
      <c r="N80" s="10"/>
      <c r="O80" s="10"/>
      <c r="P80" s="10"/>
      <c r="Q80" s="3">
        <v>31</v>
      </c>
      <c r="R80" s="10"/>
      <c r="S80" s="10"/>
      <c r="T80" s="10"/>
      <c r="U80" s="10"/>
      <c r="V80" s="10"/>
      <c r="W80" s="291"/>
      <c r="X80" s="10"/>
      <c r="Y80" s="10"/>
    </row>
    <row r="81" spans="1:25" x14ac:dyDescent="0.25">
      <c r="A81" s="27" t="s">
        <v>109</v>
      </c>
      <c r="B81" s="10"/>
      <c r="C81" s="10"/>
      <c r="D81" s="10"/>
      <c r="E81" s="3">
        <v>4</v>
      </c>
      <c r="F81" s="10"/>
      <c r="G81" s="10"/>
      <c r="H81" s="10"/>
      <c r="I81" s="10"/>
      <c r="J81" s="10"/>
      <c r="K81" s="291"/>
      <c r="M81" s="27" t="s">
        <v>327</v>
      </c>
      <c r="N81" s="10"/>
      <c r="O81" s="10"/>
      <c r="P81" s="10"/>
      <c r="Q81" s="3">
        <v>11</v>
      </c>
      <c r="R81" s="10"/>
      <c r="S81" s="10"/>
      <c r="T81" s="10"/>
      <c r="U81" s="10"/>
      <c r="V81" s="10"/>
      <c r="W81" s="291"/>
      <c r="X81" s="10"/>
      <c r="Y81" s="10"/>
    </row>
    <row r="82" spans="1:25" x14ac:dyDescent="0.25">
      <c r="A82" s="27" t="s">
        <v>110</v>
      </c>
      <c r="B82" s="10"/>
      <c r="C82" s="10"/>
      <c r="D82" s="10"/>
      <c r="E82" s="3">
        <v>63</v>
      </c>
      <c r="F82" s="10"/>
      <c r="G82" s="10"/>
      <c r="H82" s="10"/>
      <c r="I82" s="10"/>
      <c r="J82" s="10"/>
      <c r="K82" s="291"/>
      <c r="M82" s="27" t="s">
        <v>240</v>
      </c>
      <c r="N82" s="10"/>
      <c r="O82" s="10"/>
      <c r="P82" s="10"/>
      <c r="Q82" s="3">
        <v>61</v>
      </c>
      <c r="R82" s="10"/>
      <c r="S82" s="10"/>
      <c r="T82" s="10"/>
      <c r="U82" s="10"/>
      <c r="V82" s="10"/>
      <c r="W82" s="291"/>
      <c r="X82" s="10"/>
      <c r="Y82" s="10"/>
    </row>
    <row r="83" spans="1:25" x14ac:dyDescent="0.25">
      <c r="A83" s="27" t="s">
        <v>111</v>
      </c>
      <c r="B83" s="10"/>
      <c r="C83" s="10"/>
      <c r="D83" s="10"/>
      <c r="E83" s="3">
        <v>22</v>
      </c>
      <c r="F83" s="10"/>
      <c r="G83" s="10"/>
      <c r="H83" s="10"/>
      <c r="I83" s="10"/>
      <c r="J83" s="10"/>
      <c r="K83" s="291"/>
      <c r="M83" s="27" t="s">
        <v>325</v>
      </c>
      <c r="N83" s="10"/>
      <c r="O83" s="10"/>
      <c r="P83" s="10"/>
      <c r="Q83" s="3">
        <v>1</v>
      </c>
      <c r="R83" s="10"/>
      <c r="S83" s="10"/>
      <c r="T83" s="10"/>
      <c r="U83" s="10"/>
      <c r="V83" s="10"/>
      <c r="W83" s="291"/>
      <c r="X83" s="10"/>
      <c r="Y83" s="10"/>
    </row>
    <row r="84" spans="1:25" x14ac:dyDescent="0.25">
      <c r="A84" s="27" t="s">
        <v>112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291"/>
      <c r="M84" s="27" t="s">
        <v>318</v>
      </c>
      <c r="N84" s="10"/>
      <c r="O84" s="10"/>
      <c r="P84" s="10"/>
      <c r="Q84" s="3">
        <v>31</v>
      </c>
      <c r="R84" s="10"/>
      <c r="S84" s="10"/>
      <c r="T84" s="10"/>
      <c r="U84" s="10"/>
      <c r="V84" s="10"/>
      <c r="W84" s="291"/>
      <c r="X84" s="10"/>
      <c r="Y84" s="10"/>
    </row>
    <row r="85" spans="1:25" x14ac:dyDescent="0.25">
      <c r="A85" s="27" t="s">
        <v>113</v>
      </c>
      <c r="B85" s="10"/>
      <c r="C85" s="10"/>
      <c r="D85" s="10"/>
      <c r="E85" s="3">
        <v>1</v>
      </c>
      <c r="F85" s="10"/>
      <c r="G85" s="10"/>
      <c r="H85" s="10"/>
      <c r="I85" s="10"/>
      <c r="J85" s="10"/>
      <c r="K85" s="291"/>
      <c r="M85" s="27" t="s">
        <v>328</v>
      </c>
      <c r="N85" s="10"/>
      <c r="O85" s="10"/>
      <c r="P85" s="10"/>
      <c r="Q85" s="3">
        <v>1</v>
      </c>
      <c r="R85" s="10"/>
      <c r="S85" s="10"/>
      <c r="T85" s="10"/>
      <c r="U85" s="10"/>
      <c r="V85" s="10"/>
      <c r="W85" s="291"/>
      <c r="X85" s="10"/>
      <c r="Y85" s="10"/>
    </row>
    <row r="86" spans="1:25" x14ac:dyDescent="0.25">
      <c r="A86" s="27" t="s">
        <v>114</v>
      </c>
      <c r="B86" s="10"/>
      <c r="C86" s="10"/>
      <c r="D86" s="10"/>
      <c r="E86" s="3"/>
      <c r="F86" s="10"/>
      <c r="G86" s="10"/>
      <c r="H86" s="10"/>
      <c r="I86" s="10"/>
      <c r="J86" s="10"/>
      <c r="K86" s="291"/>
      <c r="M86" s="27" t="s">
        <v>329</v>
      </c>
      <c r="N86" s="10"/>
      <c r="O86" s="10"/>
      <c r="P86" s="10"/>
      <c r="Q86" s="3">
        <v>3</v>
      </c>
      <c r="R86" s="10"/>
      <c r="S86" s="10"/>
      <c r="T86" s="10"/>
      <c r="U86" s="10"/>
      <c r="V86" s="10"/>
      <c r="W86" s="291"/>
      <c r="X86" s="10"/>
      <c r="Y86" s="10"/>
    </row>
    <row r="87" spans="1:25" x14ac:dyDescent="0.25">
      <c r="A87" s="27" t="s">
        <v>115</v>
      </c>
      <c r="B87" s="10"/>
      <c r="C87" s="10"/>
      <c r="D87" s="10"/>
      <c r="E87" s="3"/>
      <c r="F87" s="10"/>
      <c r="G87" s="10"/>
      <c r="H87" s="10"/>
      <c r="I87" s="10"/>
      <c r="J87" s="10"/>
      <c r="K87" s="291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291"/>
      <c r="X87" s="10"/>
      <c r="Y87" s="10"/>
    </row>
    <row r="88" spans="1:25" x14ac:dyDescent="0.25">
      <c r="A88" s="27" t="s">
        <v>116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291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291"/>
      <c r="X88" s="10"/>
      <c r="Y88" s="10"/>
    </row>
    <row r="89" spans="1:25" x14ac:dyDescent="0.25">
      <c r="A89" s="27" t="s">
        <v>117</v>
      </c>
      <c r="B89" s="10"/>
      <c r="C89" s="10"/>
      <c r="D89" s="10"/>
      <c r="E89" s="3">
        <v>2</v>
      </c>
      <c r="F89" s="10"/>
      <c r="G89" s="10"/>
      <c r="H89" s="10"/>
      <c r="I89" s="10"/>
      <c r="J89" s="10"/>
      <c r="K89" s="291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291"/>
      <c r="X89" s="10"/>
      <c r="Y89" s="10"/>
    </row>
    <row r="90" spans="1:25" x14ac:dyDescent="0.25">
      <c r="A90" s="27" t="s">
        <v>118</v>
      </c>
      <c r="B90" s="10"/>
      <c r="C90" s="10"/>
      <c r="D90" s="10"/>
      <c r="E90" s="3">
        <v>24</v>
      </c>
      <c r="F90" s="10"/>
      <c r="G90" s="10"/>
      <c r="H90" s="10"/>
      <c r="I90" s="10"/>
      <c r="J90" s="10"/>
      <c r="K90" s="291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291"/>
      <c r="X90" s="10"/>
      <c r="Y90" s="10"/>
    </row>
    <row r="91" spans="1:25" x14ac:dyDescent="0.25">
      <c r="A91" s="27" t="s">
        <v>119</v>
      </c>
      <c r="B91" s="10"/>
      <c r="C91" s="10"/>
      <c r="D91" s="10"/>
      <c r="E91" s="3">
        <v>6</v>
      </c>
      <c r="F91" s="10"/>
      <c r="G91" s="10"/>
      <c r="H91" s="10"/>
      <c r="I91" s="10"/>
      <c r="J91" s="10"/>
      <c r="K91" s="291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291"/>
    </row>
    <row r="92" spans="1:25" x14ac:dyDescent="0.25">
      <c r="A92" s="27" t="s">
        <v>120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291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291"/>
    </row>
    <row r="93" spans="1:25" x14ac:dyDescent="0.25">
      <c r="A93" s="27" t="s">
        <v>121</v>
      </c>
      <c r="B93" s="10"/>
      <c r="C93" s="10"/>
      <c r="D93" s="10"/>
      <c r="E93" s="3">
        <v>15</v>
      </c>
      <c r="F93" s="10"/>
      <c r="G93" s="10"/>
      <c r="H93" s="10"/>
      <c r="I93" s="10"/>
      <c r="J93" s="10"/>
      <c r="K93" s="291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291"/>
    </row>
    <row r="94" spans="1:25" x14ac:dyDescent="0.25">
      <c r="A94" s="27" t="s">
        <v>122</v>
      </c>
      <c r="B94" s="10"/>
      <c r="C94" s="10"/>
      <c r="D94" s="10"/>
      <c r="E94" s="3"/>
      <c r="F94" s="10"/>
      <c r="G94" s="10"/>
      <c r="H94" s="10"/>
      <c r="I94" s="10"/>
      <c r="J94" s="10"/>
      <c r="K94" s="291"/>
      <c r="M94" s="27" t="s">
        <v>122</v>
      </c>
      <c r="N94" s="10"/>
      <c r="O94" s="10"/>
      <c r="P94" s="10"/>
      <c r="Q94" s="3">
        <v>5</v>
      </c>
      <c r="R94" s="10"/>
      <c r="S94" s="10"/>
      <c r="T94" s="10"/>
      <c r="U94" s="10"/>
      <c r="V94" s="10"/>
      <c r="W94" s="291"/>
      <c r="X94" s="10"/>
      <c r="Y94" s="10"/>
    </row>
    <row r="95" spans="1:25" x14ac:dyDescent="0.25">
      <c r="A95" s="27" t="s">
        <v>123</v>
      </c>
      <c r="B95" s="10"/>
      <c r="C95" s="10"/>
      <c r="D95" s="10"/>
      <c r="E95" s="3"/>
      <c r="F95" s="10"/>
      <c r="G95" s="10"/>
      <c r="H95" s="36" t="s">
        <v>41</v>
      </c>
      <c r="I95" s="3">
        <f>SUM(E70:E95)</f>
        <v>169</v>
      </c>
      <c r="J95" s="10"/>
      <c r="K95" s="291"/>
      <c r="M95" s="27" t="s">
        <v>124</v>
      </c>
      <c r="N95" s="10"/>
      <c r="O95" s="10"/>
      <c r="P95" s="10"/>
      <c r="Q95" s="3">
        <v>52</v>
      </c>
      <c r="R95" s="10"/>
      <c r="S95" s="10"/>
      <c r="T95" s="36" t="s">
        <v>38</v>
      </c>
      <c r="U95" s="3">
        <f>SUM(Q70:Q95)</f>
        <v>471</v>
      </c>
      <c r="V95" s="10"/>
      <c r="W95" s="291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291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291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292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292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290" t="s">
        <v>125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290" t="s">
        <v>126</v>
      </c>
      <c r="X99" s="10"/>
      <c r="Y99" s="10"/>
    </row>
    <row r="100" spans="1:25" x14ac:dyDescent="0.25">
      <c r="A100" s="23"/>
      <c r="B100" s="10"/>
      <c r="C100" s="10"/>
      <c r="D100" s="10"/>
      <c r="E100" s="92" t="s">
        <v>18</v>
      </c>
      <c r="F100" s="10"/>
      <c r="G100" s="10"/>
      <c r="H100" s="10"/>
      <c r="I100" s="10"/>
      <c r="J100" s="10"/>
      <c r="K100" s="291"/>
      <c r="M100" s="23"/>
      <c r="N100" s="10"/>
      <c r="O100" s="10"/>
      <c r="P100" s="10"/>
      <c r="Q100" s="92" t="s">
        <v>18</v>
      </c>
      <c r="R100" s="10"/>
      <c r="S100" s="10"/>
      <c r="T100" s="10"/>
      <c r="U100" s="10"/>
      <c r="V100" s="10"/>
      <c r="W100" s="291"/>
      <c r="X100" s="10"/>
      <c r="Y100" s="10"/>
    </row>
    <row r="101" spans="1:25" x14ac:dyDescent="0.25">
      <c r="A101" s="27" t="s">
        <v>127</v>
      </c>
      <c r="B101" s="10"/>
      <c r="C101" s="10"/>
      <c r="D101" s="10"/>
      <c r="E101" s="3"/>
      <c r="F101" s="10"/>
      <c r="G101" s="10"/>
      <c r="H101" s="10"/>
      <c r="I101" s="10"/>
      <c r="J101" s="10"/>
      <c r="K101" s="291"/>
      <c r="M101" s="27" t="s">
        <v>127</v>
      </c>
      <c r="N101" s="10"/>
      <c r="O101" s="10"/>
      <c r="P101" s="10"/>
      <c r="Q101" s="3"/>
      <c r="R101" s="10"/>
      <c r="S101" s="10"/>
      <c r="T101" s="10"/>
      <c r="U101" s="10"/>
      <c r="V101" s="10"/>
      <c r="W101" s="291"/>
      <c r="X101" s="10"/>
      <c r="Y101" s="10"/>
    </row>
    <row r="102" spans="1:25" x14ac:dyDescent="0.25">
      <c r="A102" s="27" t="s">
        <v>128</v>
      </c>
      <c r="B102" s="10"/>
      <c r="C102" s="10"/>
      <c r="D102" s="10"/>
      <c r="E102" s="3"/>
      <c r="F102" s="10"/>
      <c r="G102" s="10"/>
      <c r="H102" s="10"/>
      <c r="I102" s="10"/>
      <c r="J102" s="10"/>
      <c r="K102" s="291"/>
      <c r="M102" s="27" t="s">
        <v>128</v>
      </c>
      <c r="N102" s="10"/>
      <c r="O102" s="10"/>
      <c r="P102" s="10"/>
      <c r="Q102" s="3"/>
      <c r="R102" s="10"/>
      <c r="S102" s="10"/>
      <c r="T102" s="10"/>
      <c r="U102" s="10"/>
      <c r="V102" s="10"/>
      <c r="W102" s="291"/>
      <c r="X102" s="10"/>
      <c r="Y102" s="10"/>
    </row>
    <row r="103" spans="1:25" x14ac:dyDescent="0.25">
      <c r="A103" s="27" t="s">
        <v>129</v>
      </c>
      <c r="B103" s="10"/>
      <c r="C103" s="10"/>
      <c r="D103" s="10"/>
      <c r="E103" s="3"/>
      <c r="F103" s="10"/>
      <c r="G103" s="10"/>
      <c r="H103" s="10"/>
      <c r="I103" s="10"/>
      <c r="J103" s="10"/>
      <c r="K103" s="291"/>
      <c r="M103" s="27" t="s">
        <v>129</v>
      </c>
      <c r="N103" s="10"/>
      <c r="O103" s="10"/>
      <c r="P103" s="10"/>
      <c r="Q103" s="3"/>
      <c r="R103" s="10"/>
      <c r="S103" s="10"/>
      <c r="T103" s="10"/>
      <c r="U103" s="10"/>
      <c r="V103" s="10"/>
      <c r="W103" s="291"/>
      <c r="X103" s="10"/>
      <c r="Y103" s="10"/>
    </row>
    <row r="104" spans="1:25" x14ac:dyDescent="0.25">
      <c r="A104" s="27" t="s">
        <v>130</v>
      </c>
      <c r="B104" s="10"/>
      <c r="C104" s="10"/>
      <c r="D104" s="10"/>
      <c r="E104" s="3"/>
      <c r="F104" s="10"/>
      <c r="G104" s="10"/>
      <c r="H104" s="10"/>
      <c r="I104" s="10"/>
      <c r="J104" s="10"/>
      <c r="K104" s="291"/>
      <c r="M104" s="27" t="s">
        <v>130</v>
      </c>
      <c r="N104" s="10"/>
      <c r="O104" s="10"/>
      <c r="P104" s="10"/>
      <c r="Q104" s="3"/>
      <c r="R104" s="10"/>
      <c r="S104" s="10"/>
      <c r="T104" s="10"/>
      <c r="U104" s="10"/>
      <c r="V104" s="10"/>
      <c r="W104" s="291"/>
      <c r="X104" s="10"/>
      <c r="Y104" s="10"/>
    </row>
    <row r="105" spans="1:25" x14ac:dyDescent="0.25">
      <c r="A105" s="27" t="s">
        <v>131</v>
      </c>
      <c r="B105" s="10"/>
      <c r="C105" s="10"/>
      <c r="D105" s="10"/>
      <c r="E105" s="3"/>
      <c r="F105" s="10"/>
      <c r="G105" s="10"/>
      <c r="H105" s="10"/>
      <c r="I105" s="10"/>
      <c r="J105" s="10"/>
      <c r="K105" s="291"/>
      <c r="M105" s="27" t="s">
        <v>131</v>
      </c>
      <c r="N105" s="10"/>
      <c r="O105" s="10"/>
      <c r="P105" s="10"/>
      <c r="Q105" s="3"/>
      <c r="R105" s="10"/>
      <c r="S105" s="10"/>
      <c r="T105" s="10"/>
      <c r="U105" s="10"/>
      <c r="V105" s="10"/>
      <c r="W105" s="291"/>
      <c r="X105" s="10"/>
      <c r="Y105" s="10"/>
    </row>
    <row r="106" spans="1:25" x14ac:dyDescent="0.25">
      <c r="A106" s="27" t="s">
        <v>132</v>
      </c>
      <c r="B106" s="10"/>
      <c r="C106" s="10"/>
      <c r="D106" s="10"/>
      <c r="E106" s="3"/>
      <c r="F106" s="10"/>
      <c r="G106" s="10"/>
      <c r="H106" s="10"/>
      <c r="I106" s="10"/>
      <c r="J106" s="10"/>
      <c r="K106" s="291"/>
      <c r="M106" s="27" t="s">
        <v>132</v>
      </c>
      <c r="N106" s="10"/>
      <c r="O106" s="10"/>
      <c r="P106" s="10"/>
      <c r="Q106" s="3"/>
      <c r="R106" s="10"/>
      <c r="S106" s="10"/>
      <c r="T106" s="10"/>
      <c r="U106" s="10"/>
      <c r="V106" s="10"/>
      <c r="W106" s="291"/>
      <c r="X106" s="10"/>
      <c r="Y106" s="10"/>
    </row>
    <row r="107" spans="1:25" x14ac:dyDescent="0.25">
      <c r="A107" s="27" t="s">
        <v>133</v>
      </c>
      <c r="B107" s="10"/>
      <c r="C107" s="10"/>
      <c r="D107" s="10"/>
      <c r="E107" s="3"/>
      <c r="F107" s="10"/>
      <c r="G107" s="10"/>
      <c r="H107" s="10"/>
      <c r="I107" s="10"/>
      <c r="J107" s="10"/>
      <c r="K107" s="291"/>
      <c r="M107" s="27" t="s">
        <v>133</v>
      </c>
      <c r="N107" s="10"/>
      <c r="O107" s="10"/>
      <c r="P107" s="10"/>
      <c r="Q107" s="3"/>
      <c r="R107" s="10"/>
      <c r="S107" s="10"/>
      <c r="T107" s="10"/>
      <c r="U107" s="10"/>
      <c r="V107" s="10"/>
      <c r="W107" s="291"/>
      <c r="X107" s="10"/>
      <c r="Y107" s="10"/>
    </row>
    <row r="108" spans="1:25" x14ac:dyDescent="0.25">
      <c r="A108" s="27" t="s">
        <v>134</v>
      </c>
      <c r="B108" s="10"/>
      <c r="C108" s="10"/>
      <c r="D108" s="10"/>
      <c r="E108" s="3"/>
      <c r="F108" s="10"/>
      <c r="G108" s="10"/>
      <c r="H108" s="10"/>
      <c r="I108" s="10"/>
      <c r="J108" s="10"/>
      <c r="K108" s="291"/>
      <c r="M108" s="27" t="s">
        <v>134</v>
      </c>
      <c r="N108" s="10"/>
      <c r="O108" s="10"/>
      <c r="P108" s="10"/>
      <c r="Q108" s="3"/>
      <c r="R108" s="10"/>
      <c r="S108" s="10"/>
      <c r="T108" s="10"/>
      <c r="U108" s="10"/>
      <c r="V108" s="10"/>
      <c r="W108" s="291"/>
      <c r="X108" s="10"/>
      <c r="Y108" s="10"/>
    </row>
    <row r="109" spans="1:25" x14ac:dyDescent="0.25">
      <c r="A109" s="27" t="s">
        <v>135</v>
      </c>
      <c r="B109" s="10"/>
      <c r="C109" s="10"/>
      <c r="D109" s="10"/>
      <c r="E109" s="3">
        <v>2</v>
      </c>
      <c r="F109" s="10"/>
      <c r="G109" s="10"/>
      <c r="H109" s="10"/>
      <c r="I109" s="10"/>
      <c r="J109" s="10"/>
      <c r="K109" s="291"/>
      <c r="M109" s="27" t="s">
        <v>135</v>
      </c>
      <c r="N109" s="10"/>
      <c r="O109" s="10"/>
      <c r="P109" s="10"/>
      <c r="Q109" s="3"/>
      <c r="R109" s="10"/>
      <c r="S109" s="10"/>
      <c r="T109" s="10"/>
      <c r="U109" s="10"/>
      <c r="V109" s="10"/>
      <c r="W109" s="291"/>
      <c r="X109" s="10"/>
      <c r="Y109" s="10"/>
    </row>
    <row r="110" spans="1:25" x14ac:dyDescent="0.25">
      <c r="A110" s="27" t="s">
        <v>136</v>
      </c>
      <c r="B110" s="10"/>
      <c r="C110" s="10"/>
      <c r="D110" s="10"/>
      <c r="E110" s="3"/>
      <c r="F110" s="10"/>
      <c r="G110" s="10"/>
      <c r="H110" s="10"/>
      <c r="I110" s="10"/>
      <c r="J110" s="10"/>
      <c r="K110" s="291"/>
      <c r="M110" s="27" t="s">
        <v>136</v>
      </c>
      <c r="N110" s="10"/>
      <c r="O110" s="10"/>
      <c r="P110" s="10"/>
      <c r="Q110" s="3"/>
      <c r="R110" s="10"/>
      <c r="S110" s="10"/>
      <c r="T110" s="10"/>
      <c r="U110" s="10"/>
      <c r="V110" s="10"/>
      <c r="W110" s="291"/>
      <c r="X110" s="10"/>
      <c r="Y110" s="10"/>
    </row>
    <row r="111" spans="1:25" x14ac:dyDescent="0.25">
      <c r="A111" s="27" t="s">
        <v>137</v>
      </c>
      <c r="B111" s="10"/>
      <c r="C111" s="10"/>
      <c r="D111" s="10"/>
      <c r="E111" s="3"/>
      <c r="F111" s="10"/>
      <c r="G111" s="10"/>
      <c r="H111" s="36" t="s">
        <v>41</v>
      </c>
      <c r="I111" s="3">
        <f>SUM(E101:E111)</f>
        <v>2</v>
      </c>
      <c r="J111" s="10"/>
      <c r="K111" s="291"/>
      <c r="M111" s="27" t="s">
        <v>137</v>
      </c>
      <c r="N111" s="10"/>
      <c r="O111" s="10"/>
      <c r="P111" s="10"/>
      <c r="Q111" s="3"/>
      <c r="R111" s="10"/>
      <c r="S111" s="10"/>
      <c r="T111" s="36" t="s">
        <v>38</v>
      </c>
      <c r="U111" s="3">
        <f>SUM(Q101:Q111)</f>
        <v>0</v>
      </c>
      <c r="V111" s="10"/>
      <c r="W111" s="291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292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292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5">
    <mergeCell ref="D7:K7"/>
    <mergeCell ref="M10:O12"/>
    <mergeCell ref="R9:W9"/>
    <mergeCell ref="R10:U10"/>
    <mergeCell ref="T14:V14"/>
    <mergeCell ref="A15:B17"/>
    <mergeCell ref="D15:E17"/>
    <mergeCell ref="G15:H17"/>
    <mergeCell ref="J15:K17"/>
    <mergeCell ref="M15:N17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paperSize="9" scale="41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72</vt:i4>
      </vt:variant>
      <vt:variant>
        <vt:lpstr>Intervalos nomeados</vt:lpstr>
      </vt:variant>
      <vt:variant>
        <vt:i4>70</vt:i4>
      </vt:variant>
    </vt:vector>
  </HeadingPairs>
  <TitlesOfParts>
    <vt:vector size="142" baseType="lpstr">
      <vt:lpstr>COL ASA</vt:lpstr>
      <vt:lpstr>GRAFICOS A-SA</vt:lpstr>
      <vt:lpstr>A-SA-001</vt:lpstr>
      <vt:lpstr>A-SA-002</vt:lpstr>
      <vt:lpstr>A-SA-003</vt:lpstr>
      <vt:lpstr>A-SA-004</vt:lpstr>
      <vt:lpstr>A-SA-005</vt:lpstr>
      <vt:lpstr>A-SA-006</vt:lpstr>
      <vt:lpstr>A-SA-007</vt:lpstr>
      <vt:lpstr>A-SA-008</vt:lpstr>
      <vt:lpstr>A-SA-009</vt:lpstr>
      <vt:lpstr>A-SA-010</vt:lpstr>
      <vt:lpstr>A-SA-011</vt:lpstr>
      <vt:lpstr>A-SA-012</vt:lpstr>
      <vt:lpstr>A-SA-013</vt:lpstr>
      <vt:lpstr>A-SA-014</vt:lpstr>
      <vt:lpstr>A-SA-015</vt:lpstr>
      <vt:lpstr>A-SA-016</vt:lpstr>
      <vt:lpstr>A-SA-017</vt:lpstr>
      <vt:lpstr>A-SA-018</vt:lpstr>
      <vt:lpstr>A-SA-019</vt:lpstr>
      <vt:lpstr>A-SA-020</vt:lpstr>
      <vt:lpstr>A-SA-021</vt:lpstr>
      <vt:lpstr>A-SA-022</vt:lpstr>
      <vt:lpstr>A-SA-023</vt:lpstr>
      <vt:lpstr>A-SA-024</vt:lpstr>
      <vt:lpstr>A-SA-025</vt:lpstr>
      <vt:lpstr>A-SA-026</vt:lpstr>
      <vt:lpstr>A-SA-027</vt:lpstr>
      <vt:lpstr>A-SA-028</vt:lpstr>
      <vt:lpstr>A-SA-029</vt:lpstr>
      <vt:lpstr>A-SA-030</vt:lpstr>
      <vt:lpstr>A-SA-031</vt:lpstr>
      <vt:lpstr>A-SA-032</vt:lpstr>
      <vt:lpstr>A-SA-033</vt:lpstr>
      <vt:lpstr>A-SA-034</vt:lpstr>
      <vt:lpstr>A-SA-035</vt:lpstr>
      <vt:lpstr>A-SA-036</vt:lpstr>
      <vt:lpstr>A-SA-037</vt:lpstr>
      <vt:lpstr>A-SA-038</vt:lpstr>
      <vt:lpstr>A-SA-039</vt:lpstr>
      <vt:lpstr>A-SA-040</vt:lpstr>
      <vt:lpstr>A-SA-041</vt:lpstr>
      <vt:lpstr>A-SA-042</vt:lpstr>
      <vt:lpstr>A-SA-043</vt:lpstr>
      <vt:lpstr>A-SA-044</vt:lpstr>
      <vt:lpstr>A-SA-045</vt:lpstr>
      <vt:lpstr>A-SA-046</vt:lpstr>
      <vt:lpstr>A-SA-047</vt:lpstr>
      <vt:lpstr>A-SA-048</vt:lpstr>
      <vt:lpstr>A-SA-049</vt:lpstr>
      <vt:lpstr>A-SA-050</vt:lpstr>
      <vt:lpstr>A-SA-051</vt:lpstr>
      <vt:lpstr>A-SA-052</vt:lpstr>
      <vt:lpstr>A-SA-053</vt:lpstr>
      <vt:lpstr>A-SA-054</vt:lpstr>
      <vt:lpstr>A-SA-055</vt:lpstr>
      <vt:lpstr>-056</vt:lpstr>
      <vt:lpstr>-057</vt:lpstr>
      <vt:lpstr>-058</vt:lpstr>
      <vt:lpstr>-059</vt:lpstr>
      <vt:lpstr>-060</vt:lpstr>
      <vt:lpstr>-061</vt:lpstr>
      <vt:lpstr>-062</vt:lpstr>
      <vt:lpstr>-063</vt:lpstr>
      <vt:lpstr>-064</vt:lpstr>
      <vt:lpstr>-065</vt:lpstr>
      <vt:lpstr>-066</vt:lpstr>
      <vt:lpstr>-067</vt:lpstr>
      <vt:lpstr>-068</vt:lpstr>
      <vt:lpstr>-069</vt:lpstr>
      <vt:lpstr>Plan1</vt:lpstr>
      <vt:lpstr>'-056'!Area_de_impressao</vt:lpstr>
      <vt:lpstr>'-057'!Area_de_impressao</vt:lpstr>
      <vt:lpstr>'-058'!Area_de_impressao</vt:lpstr>
      <vt:lpstr>'-059'!Area_de_impressao</vt:lpstr>
      <vt:lpstr>'-060'!Area_de_impressao</vt:lpstr>
      <vt:lpstr>'-061'!Area_de_impressao</vt:lpstr>
      <vt:lpstr>'-062'!Area_de_impressao</vt:lpstr>
      <vt:lpstr>'-063'!Area_de_impressao</vt:lpstr>
      <vt:lpstr>'-064'!Area_de_impressao</vt:lpstr>
      <vt:lpstr>'-065'!Area_de_impressao</vt:lpstr>
      <vt:lpstr>'-066'!Area_de_impressao</vt:lpstr>
      <vt:lpstr>'-067'!Area_de_impressao</vt:lpstr>
      <vt:lpstr>'-068'!Area_de_impressao</vt:lpstr>
      <vt:lpstr>'-069'!Area_de_impressao</vt:lpstr>
      <vt:lpstr>'A-SA-001'!Area_de_impressao</vt:lpstr>
      <vt:lpstr>'A-SA-002'!Area_de_impressao</vt:lpstr>
      <vt:lpstr>'A-SA-003'!Area_de_impressao</vt:lpstr>
      <vt:lpstr>'A-SA-004'!Area_de_impressao</vt:lpstr>
      <vt:lpstr>'A-SA-005'!Area_de_impressao</vt:lpstr>
      <vt:lpstr>'A-SA-006'!Area_de_impressao</vt:lpstr>
      <vt:lpstr>'A-SA-007'!Area_de_impressao</vt:lpstr>
      <vt:lpstr>'A-SA-008'!Area_de_impressao</vt:lpstr>
      <vt:lpstr>'A-SA-009'!Area_de_impressao</vt:lpstr>
      <vt:lpstr>'A-SA-010'!Area_de_impressao</vt:lpstr>
      <vt:lpstr>'A-SA-011'!Area_de_impressao</vt:lpstr>
      <vt:lpstr>'A-SA-012'!Area_de_impressao</vt:lpstr>
      <vt:lpstr>'A-SA-013'!Area_de_impressao</vt:lpstr>
      <vt:lpstr>'A-SA-014'!Area_de_impressao</vt:lpstr>
      <vt:lpstr>'A-SA-015'!Area_de_impressao</vt:lpstr>
      <vt:lpstr>'A-SA-016'!Area_de_impressao</vt:lpstr>
      <vt:lpstr>'A-SA-017'!Area_de_impressao</vt:lpstr>
      <vt:lpstr>'A-SA-018'!Area_de_impressao</vt:lpstr>
      <vt:lpstr>'A-SA-019'!Area_de_impressao</vt:lpstr>
      <vt:lpstr>'A-SA-020'!Area_de_impressao</vt:lpstr>
      <vt:lpstr>'A-SA-021'!Area_de_impressao</vt:lpstr>
      <vt:lpstr>'A-SA-022'!Area_de_impressao</vt:lpstr>
      <vt:lpstr>'A-SA-023'!Area_de_impressao</vt:lpstr>
      <vt:lpstr>'A-SA-024'!Area_de_impressao</vt:lpstr>
      <vt:lpstr>'A-SA-025'!Area_de_impressao</vt:lpstr>
      <vt:lpstr>'A-SA-026'!Area_de_impressao</vt:lpstr>
      <vt:lpstr>'A-SA-027'!Area_de_impressao</vt:lpstr>
      <vt:lpstr>'A-SA-028'!Area_de_impressao</vt:lpstr>
      <vt:lpstr>'A-SA-029'!Area_de_impressao</vt:lpstr>
      <vt:lpstr>'A-SA-030'!Area_de_impressao</vt:lpstr>
      <vt:lpstr>'A-SA-031'!Area_de_impressao</vt:lpstr>
      <vt:lpstr>'A-SA-032'!Area_de_impressao</vt:lpstr>
      <vt:lpstr>'A-SA-033'!Area_de_impressao</vt:lpstr>
      <vt:lpstr>'A-SA-034'!Area_de_impressao</vt:lpstr>
      <vt:lpstr>'A-SA-036'!Area_de_impressao</vt:lpstr>
      <vt:lpstr>'A-SA-037'!Area_de_impressao</vt:lpstr>
      <vt:lpstr>'A-SA-038'!Area_de_impressao</vt:lpstr>
      <vt:lpstr>'A-SA-039'!Area_de_impressao</vt:lpstr>
      <vt:lpstr>'A-SA-040'!Area_de_impressao</vt:lpstr>
      <vt:lpstr>'A-SA-041'!Area_de_impressao</vt:lpstr>
      <vt:lpstr>'A-SA-042'!Area_de_impressao</vt:lpstr>
      <vt:lpstr>'A-SA-043'!Area_de_impressao</vt:lpstr>
      <vt:lpstr>'A-SA-044'!Area_de_impressao</vt:lpstr>
      <vt:lpstr>'A-SA-045'!Area_de_impressao</vt:lpstr>
      <vt:lpstr>'A-SA-046'!Area_de_impressao</vt:lpstr>
      <vt:lpstr>'A-SA-047'!Area_de_impressao</vt:lpstr>
      <vt:lpstr>'A-SA-048'!Area_de_impressao</vt:lpstr>
      <vt:lpstr>'A-SA-049'!Area_de_impressao</vt:lpstr>
      <vt:lpstr>'A-SA-050'!Area_de_impressao</vt:lpstr>
      <vt:lpstr>'A-SA-051'!Area_de_impressao</vt:lpstr>
      <vt:lpstr>'A-SA-052'!Area_de_impressao</vt:lpstr>
      <vt:lpstr>'A-SA-053'!Area_de_impressao</vt:lpstr>
      <vt:lpstr>'A-SA-054'!Area_de_impressao</vt:lpstr>
      <vt:lpstr>'A-SA-055'!Area_de_impressao</vt:lpstr>
      <vt:lpstr>'COL ASA'!Area_de_impressao</vt:lpstr>
      <vt:lpstr>'COL ASA'!Titulos_de_impressao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benedito</dc:creator>
  <cp:lastModifiedBy>benedito</cp:lastModifiedBy>
  <cp:lastPrinted>2013-08-20T22:23:35Z</cp:lastPrinted>
  <dcterms:created xsi:type="dcterms:W3CDTF">2013-07-19T19:49:34Z</dcterms:created>
  <dcterms:modified xsi:type="dcterms:W3CDTF">2014-05-09T18:51:01Z</dcterms:modified>
</cp:coreProperties>
</file>