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drawings/drawing27.xml" ContentType="application/vnd.openxmlformats-officedocument.drawing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drawings/drawing35.xml" ContentType="application/vnd.openxmlformats-officedocument.drawing+xml"/>
  <Override PartName="/xl/charts/chart40.xml" ContentType="application/vnd.openxmlformats-officedocument.drawingml.chart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drawings/drawing37.xml" ContentType="application/vnd.openxmlformats-officedocument.drawing+xml"/>
  <Override PartName="/xl/charts/chart42.xml" ContentType="application/vnd.openxmlformats-officedocument.drawingml.chart+xml"/>
  <Override PartName="/xl/drawings/drawing38.xml" ContentType="application/vnd.openxmlformats-officedocument.drawing+xml"/>
  <Override PartName="/xl/charts/chart43.xml" ContentType="application/vnd.openxmlformats-officedocument.drawingml.chart+xml"/>
  <Override PartName="/xl/drawings/drawing39.xml" ContentType="application/vnd.openxmlformats-officedocument.drawing+xml"/>
  <Override PartName="/xl/charts/chart44.xml" ContentType="application/vnd.openxmlformats-officedocument.drawingml.chart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drawings/drawing41.xml" ContentType="application/vnd.openxmlformats-officedocument.drawing+xml"/>
  <Override PartName="/xl/charts/chart46.xml" ContentType="application/vnd.openxmlformats-officedocument.drawingml.chart+xml"/>
  <Override PartName="/xl/drawings/drawing42.xml" ContentType="application/vnd.openxmlformats-officedocument.drawing+xml"/>
  <Override PartName="/xl/charts/chart47.xml" ContentType="application/vnd.openxmlformats-officedocument.drawingml.chart+xml"/>
  <Override PartName="/xl/drawings/drawing43.xml" ContentType="application/vnd.openxmlformats-officedocument.drawing+xml"/>
  <Override PartName="/xl/charts/chart48.xml" ContentType="application/vnd.openxmlformats-officedocument.drawingml.chart+xml"/>
  <Override PartName="/xl/drawings/drawing44.xml" ContentType="application/vnd.openxmlformats-officedocument.drawing+xml"/>
  <Override PartName="/xl/charts/chart49.xml" ContentType="application/vnd.openxmlformats-officedocument.drawingml.chart+xml"/>
  <Override PartName="/xl/drawings/drawing45.xml" ContentType="application/vnd.openxmlformats-officedocument.drawing+xml"/>
  <Override PartName="/xl/charts/chart50.xml" ContentType="application/vnd.openxmlformats-officedocument.drawingml.chart+xml"/>
  <Override PartName="/xl/drawings/drawing46.xml" ContentType="application/vnd.openxmlformats-officedocument.drawing+xml"/>
  <Override PartName="/xl/charts/chart51.xml" ContentType="application/vnd.openxmlformats-officedocument.drawingml.chart+xml"/>
  <Override PartName="/xl/drawings/drawing47.xml" ContentType="application/vnd.openxmlformats-officedocument.drawing+xml"/>
  <Override PartName="/xl/charts/chart52.xml" ContentType="application/vnd.openxmlformats-officedocument.drawingml.chart+xml"/>
  <Override PartName="/xl/drawings/drawing48.xml" ContentType="application/vnd.openxmlformats-officedocument.drawing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drawings/drawing53.xml" ContentType="application/vnd.openxmlformats-officedocument.drawing+xml"/>
  <Override PartName="/xl/charts/chart58.xml" ContentType="application/vnd.openxmlformats-officedocument.drawingml.chart+xml"/>
  <Override PartName="/xl/drawings/drawing54.xml" ContentType="application/vnd.openxmlformats-officedocument.drawing+xml"/>
  <Override PartName="/xl/charts/chart59.xml" ContentType="application/vnd.openxmlformats-officedocument.drawingml.chart+xml"/>
  <Override PartName="/xl/drawings/drawing55.xml" ContentType="application/vnd.openxmlformats-officedocument.drawing+xml"/>
  <Override PartName="/xl/charts/chart60.xml" ContentType="application/vnd.openxmlformats-officedocument.drawingml.chart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drawings/drawing57.xml" ContentType="application/vnd.openxmlformats-officedocument.drawing+xml"/>
  <Override PartName="/xl/charts/chart62.xml" ContentType="application/vnd.openxmlformats-officedocument.drawingml.chart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drawings/drawing60.xml" ContentType="application/vnd.openxmlformats-officedocument.drawing+xml"/>
  <Override PartName="/xl/comments2.xml" ContentType="application/vnd.openxmlformats-officedocument.spreadsheetml.comments+xml"/>
  <Override PartName="/xl/charts/chart65.xml" ContentType="application/vnd.openxmlformats-officedocument.drawingml.chart+xml"/>
  <Override PartName="/xl/drawings/drawing61.xml" ContentType="application/vnd.openxmlformats-officedocument.drawing+xml"/>
  <Override PartName="/xl/comments3.xml" ContentType="application/vnd.openxmlformats-officedocument.spreadsheetml.comments+xml"/>
  <Override PartName="/xl/charts/chart66.xml" ContentType="application/vnd.openxmlformats-officedocument.drawingml.chart+xml"/>
  <Override PartName="/xl/drawings/drawing62.xml" ContentType="application/vnd.openxmlformats-officedocument.drawing+xml"/>
  <Override PartName="/xl/charts/chart67.xml" ContentType="application/vnd.openxmlformats-officedocument.drawingml.chart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drawings/drawing65.xml" ContentType="application/vnd.openxmlformats-officedocument.drawing+xml"/>
  <Override PartName="/xl/charts/chart70.xml" ContentType="application/vnd.openxmlformats-officedocument.drawingml.chart+xml"/>
  <Override PartName="/xl/drawings/drawing66.xml" ContentType="application/vnd.openxmlformats-officedocument.drawing+xml"/>
  <Override PartName="/xl/charts/chart71.xml" ContentType="application/vnd.openxmlformats-officedocument.drawingml.chart+xml"/>
  <Override PartName="/xl/drawings/drawing67.xml" ContentType="application/vnd.openxmlformats-officedocument.drawing+xml"/>
  <Override PartName="/xl/charts/chart72.xml" ContentType="application/vnd.openxmlformats-officedocument.drawingml.chart+xml"/>
  <Override PartName="/xl/drawings/drawing68.xml" ContentType="application/vnd.openxmlformats-officedocument.drawing+xml"/>
  <Override PartName="/xl/charts/chart73.xml" ContentType="application/vnd.openxmlformats-officedocument.drawingml.chart+xml"/>
  <Override PartName="/xl/drawings/drawing69.xml" ContentType="application/vnd.openxmlformats-officedocument.drawing+xml"/>
  <Override PartName="/xl/charts/chart74.xml" ContentType="application/vnd.openxmlformats-officedocument.drawingml.chart+xml"/>
  <Override PartName="/xl/drawings/drawing70.xml" ContentType="application/vnd.openxmlformats-officedocument.drawing+xml"/>
  <Override PartName="/xl/charts/chart75.xml" ContentType="application/vnd.openxmlformats-officedocument.drawingml.chart+xml"/>
  <Override PartName="/xl/drawings/drawing71.xml" ContentType="application/vnd.openxmlformats-officedocument.drawing+xml"/>
  <Override PartName="/xl/charts/chart7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05" windowWidth="19320" windowHeight="12120" tabRatio="972"/>
  </bookViews>
  <sheets>
    <sheet name="COLASU" sheetId="63" r:id="rId1"/>
    <sheet name="GRAFICOS ASU" sheetId="65" r:id="rId2"/>
    <sheet name="A-SU-001" sheetId="1" r:id="rId3"/>
    <sheet name="A-SU-002" sheetId="2" r:id="rId4"/>
    <sheet name="A-SU-003" sheetId="3" r:id="rId5"/>
    <sheet name="A-SU-004" sheetId="4" r:id="rId6"/>
    <sheet name="A-SU-005" sheetId="5" r:id="rId7"/>
    <sheet name="A-SU-006" sheetId="6" r:id="rId8"/>
    <sheet name="A-SU-007" sheetId="7" r:id="rId9"/>
    <sheet name="A-SU-008" sheetId="8" r:id="rId10"/>
    <sheet name="A-SU-009" sheetId="9" r:id="rId11"/>
    <sheet name="A-SU-010" sheetId="10" r:id="rId12"/>
    <sheet name="A-SU-011" sheetId="11" r:id="rId13"/>
    <sheet name="A-SU-012" sheetId="12" r:id="rId14"/>
    <sheet name="A-SU-013" sheetId="13" r:id="rId15"/>
    <sheet name="A-SU-014" sheetId="14" r:id="rId16"/>
    <sheet name="A-SU-015" sheetId="15" r:id="rId17"/>
    <sheet name="A-SU-016" sheetId="16" r:id="rId18"/>
    <sheet name="A-SU-017" sheetId="17" r:id="rId19"/>
    <sheet name="A-SU-018" sheetId="18" r:id="rId20"/>
    <sheet name="A-SU-019" sheetId="19" r:id="rId21"/>
    <sheet name="A-SU-020" sheetId="20" r:id="rId22"/>
    <sheet name="A-SU-021" sheetId="21" r:id="rId23"/>
    <sheet name="A-SU-022" sheetId="22" r:id="rId24"/>
    <sheet name="A-SU-023" sheetId="23" r:id="rId25"/>
    <sheet name="A-SU-024" sheetId="24" r:id="rId26"/>
    <sheet name="A-SU-025" sheetId="25" r:id="rId27"/>
    <sheet name="A-SU-026" sheetId="26" r:id="rId28"/>
    <sheet name="A-SU-027" sheetId="27" r:id="rId29"/>
    <sheet name="A-SU-028" sheetId="28" r:id="rId30"/>
    <sheet name="A-SU-029" sheetId="29" r:id="rId31"/>
    <sheet name="A-SU-030" sheetId="30" r:id="rId32"/>
    <sheet name="A-SU-031" sheetId="31" r:id="rId33"/>
    <sheet name="A-SU-032" sheetId="32" r:id="rId34"/>
    <sheet name="A-SU-033" sheetId="33" r:id="rId35"/>
    <sheet name="A-SU-034" sheetId="34" r:id="rId36"/>
    <sheet name="A-SU-035" sheetId="35" r:id="rId37"/>
    <sheet name="A-SU-036" sheetId="36" r:id="rId38"/>
    <sheet name="A-SU-037" sheetId="37" r:id="rId39"/>
    <sheet name="A-SU-038" sheetId="38" r:id="rId40"/>
    <sheet name="A-SU-039" sheetId="39" r:id="rId41"/>
    <sheet name="A-SU-040" sheetId="40" r:id="rId42"/>
    <sheet name="A-SU-041" sheetId="41" r:id="rId43"/>
    <sheet name="A-SU-042" sheetId="42" r:id="rId44"/>
    <sheet name="A-SU-043" sheetId="43" r:id="rId45"/>
    <sheet name="A-SU-044" sheetId="44" r:id="rId46"/>
    <sheet name="A-SU-045" sheetId="45" r:id="rId47"/>
    <sheet name="A-SU-046" sheetId="46" r:id="rId48"/>
    <sheet name="A-SU-047" sheetId="47" r:id="rId49"/>
    <sheet name="A-SU-048" sheetId="48" r:id="rId50"/>
    <sheet name="A-SU-049" sheetId="49" r:id="rId51"/>
    <sheet name="A-SU-050" sheetId="50" r:id="rId52"/>
    <sheet name="A-SU-051" sheetId="51" r:id="rId53"/>
    <sheet name="A-SU-052" sheetId="52" r:id="rId54"/>
    <sheet name="A-SU-053" sheetId="53" r:id="rId55"/>
    <sheet name="A-SU-054" sheetId="54" r:id="rId56"/>
    <sheet name="A-SU-055" sheetId="55" r:id="rId57"/>
    <sheet name="A-SU-056" sheetId="56" r:id="rId58"/>
    <sheet name="A-SU-057" sheetId="57" r:id="rId59"/>
    <sheet name="A-SU-058" sheetId="58" r:id="rId60"/>
    <sheet name="A-SU-059" sheetId="59" r:id="rId61"/>
    <sheet name="A-SU-060" sheetId="60" r:id="rId62"/>
    <sheet name="A-SU-061" sheetId="61" r:id="rId63"/>
    <sheet name="-062" sheetId="62" r:id="rId64"/>
    <sheet name="-063" sheetId="66" r:id="rId65"/>
    <sheet name="-064" sheetId="67" r:id="rId66"/>
    <sheet name="-065" sheetId="68" r:id="rId67"/>
    <sheet name="-066" sheetId="69" r:id="rId68"/>
    <sheet name="-067" sheetId="70" r:id="rId69"/>
    <sheet name="-068" sheetId="71" r:id="rId70"/>
    <sheet name="-069" sheetId="72" r:id="rId71"/>
    <sheet name="Plan1" sheetId="73" r:id="rId72"/>
  </sheets>
  <definedNames>
    <definedName name="_xlnm.Print_Area" localSheetId="63">'-062'!$A$1:$X$114</definedName>
    <definedName name="_xlnm.Print_Area" localSheetId="64">'-063'!$A$1:$X$113</definedName>
    <definedName name="_xlnm.Print_Area" localSheetId="65">'-064'!$A$1:$X$113</definedName>
    <definedName name="_xlnm.Print_Area" localSheetId="66">'-065'!$A$1:$X$114</definedName>
    <definedName name="_xlnm.Print_Area" localSheetId="67">'-066'!$A$1:$X$114</definedName>
    <definedName name="_xlnm.Print_Area" localSheetId="68">'-067'!$A$1:$X$114</definedName>
    <definedName name="_xlnm.Print_Area" localSheetId="69">'-068'!$A$1:$X$114</definedName>
    <definedName name="_xlnm.Print_Area" localSheetId="70">'-069'!$A$1:$X$114</definedName>
    <definedName name="_xlnm.Print_Area" localSheetId="2">'A-SU-001'!$A$1:$X$113</definedName>
    <definedName name="_xlnm.Print_Area" localSheetId="3">'A-SU-002'!$A$1:$X$113</definedName>
    <definedName name="_xlnm.Print_Area" localSheetId="4">'A-SU-003'!$A$1:$X$113</definedName>
    <definedName name="_xlnm.Print_Area" localSheetId="5">'A-SU-004'!$A$1:$X$113</definedName>
    <definedName name="_xlnm.Print_Area" localSheetId="6">'A-SU-005'!$A$1:$X$113</definedName>
    <definedName name="_xlnm.Print_Area" localSheetId="7">'A-SU-006'!$A$1:$X$113</definedName>
    <definedName name="_xlnm.Print_Area" localSheetId="8">'A-SU-007'!$A$1:$X$113</definedName>
    <definedName name="_xlnm.Print_Area" localSheetId="9">'A-SU-008'!$A$1:$X$113</definedName>
    <definedName name="_xlnm.Print_Area" localSheetId="10">'A-SU-009'!$A$1:$X$113</definedName>
    <definedName name="_xlnm.Print_Area" localSheetId="11">'A-SU-010'!$A$1:$X$113</definedName>
    <definedName name="_xlnm.Print_Area" localSheetId="12">'A-SU-011'!$A$1:$X$113</definedName>
    <definedName name="_xlnm.Print_Area" localSheetId="13">'A-SU-012'!$A$1:$X$113</definedName>
    <definedName name="_xlnm.Print_Area" localSheetId="14">'A-SU-013'!$A$1:$X$113</definedName>
    <definedName name="_xlnm.Print_Area" localSheetId="15">'A-SU-014'!$A$1:$X$113</definedName>
    <definedName name="_xlnm.Print_Area" localSheetId="16">'A-SU-015'!$A$1:$X$113</definedName>
    <definedName name="_xlnm.Print_Area" localSheetId="17">'A-SU-016'!$A$1:$X$113</definedName>
    <definedName name="_xlnm.Print_Area" localSheetId="18">'A-SU-017'!$A$1:$X$113</definedName>
    <definedName name="_xlnm.Print_Area" localSheetId="19">'A-SU-018'!$A$1:$X$113</definedName>
    <definedName name="_xlnm.Print_Area" localSheetId="20">'A-SU-019'!$A$1:$X$113</definedName>
    <definedName name="_xlnm.Print_Area" localSheetId="21">'A-SU-020'!$A$1:$X$113</definedName>
    <definedName name="_xlnm.Print_Area" localSheetId="22">'A-SU-021'!$A$1:$X$113</definedName>
    <definedName name="_xlnm.Print_Area" localSheetId="23">'A-SU-022'!$A$1:$X$113</definedName>
    <definedName name="_xlnm.Print_Area" localSheetId="24">'A-SU-023'!$A$1:$X$113</definedName>
    <definedName name="_xlnm.Print_Area" localSheetId="25">'A-SU-024'!$A$1:$X$113</definedName>
    <definedName name="_xlnm.Print_Area" localSheetId="26">'A-SU-025'!$A$1:$X$113</definedName>
    <definedName name="_xlnm.Print_Area" localSheetId="27">'A-SU-026'!$A$1:$X$113</definedName>
    <definedName name="_xlnm.Print_Area" localSheetId="28">'A-SU-027'!$A$1:$X$113</definedName>
    <definedName name="_xlnm.Print_Area" localSheetId="29">'A-SU-028'!$A$1:$X$113</definedName>
    <definedName name="_xlnm.Print_Area" localSheetId="30">'A-SU-029'!$A$1:$X$113</definedName>
    <definedName name="_xlnm.Print_Area" localSheetId="31">'A-SU-030'!$A$1:$X$113</definedName>
    <definedName name="_xlnm.Print_Area" localSheetId="32">'A-SU-031'!$A$1:$X$113</definedName>
    <definedName name="_xlnm.Print_Area" localSheetId="33">'A-SU-032'!$A$1:$X$113</definedName>
    <definedName name="_xlnm.Print_Area" localSheetId="34">'A-SU-033'!$A$1:$X$113</definedName>
    <definedName name="_xlnm.Print_Area" localSheetId="35">'A-SU-034'!$A$1:$X$113</definedName>
    <definedName name="_xlnm.Print_Area" localSheetId="37">'A-SU-036'!$A$1:$X$113</definedName>
    <definedName name="_xlnm.Print_Area" localSheetId="38">'A-SU-037'!$A$1:$X$113</definedName>
    <definedName name="_xlnm.Print_Area" localSheetId="39">'A-SU-038'!$A$1:$X$113</definedName>
    <definedName name="_xlnm.Print_Area" localSheetId="40">'A-SU-039'!$A$1:$X$113</definedName>
    <definedName name="_xlnm.Print_Area" localSheetId="41">'A-SU-040'!$A$1:$X$113</definedName>
    <definedName name="_xlnm.Print_Area" localSheetId="42">'A-SU-041'!$A$1:$X$113</definedName>
    <definedName name="_xlnm.Print_Area" localSheetId="43">'A-SU-042'!$A$1:$X$113</definedName>
    <definedName name="_xlnm.Print_Area" localSheetId="44">'A-SU-043'!$A$1:$X$113</definedName>
    <definedName name="_xlnm.Print_Area" localSheetId="45">'A-SU-044'!$A$1:$X$113</definedName>
    <definedName name="_xlnm.Print_Area" localSheetId="46">'A-SU-045'!$A$1:$X$113</definedName>
    <definedName name="_xlnm.Print_Area" localSheetId="47">'A-SU-046'!$A$1:$X$113</definedName>
    <definedName name="_xlnm.Print_Area" localSheetId="48">'A-SU-047'!$A$1:$X$113</definedName>
    <definedName name="_xlnm.Print_Area" localSheetId="49">'A-SU-048'!$A$1:$X$113</definedName>
    <definedName name="_xlnm.Print_Area" localSheetId="50">'A-SU-049'!$A$1:$X$113</definedName>
    <definedName name="_xlnm.Print_Area" localSheetId="51">'A-SU-050'!$A$1:$X$113</definedName>
    <definedName name="_xlnm.Print_Area" localSheetId="52">'A-SU-051'!$A$1:$X$113</definedName>
    <definedName name="_xlnm.Print_Area" localSheetId="53">'A-SU-052'!$A$1:$X$113</definedName>
    <definedName name="_xlnm.Print_Area" localSheetId="54">'A-SU-053'!$A$1:$X$113</definedName>
    <definedName name="_xlnm.Print_Area" localSheetId="55">'A-SU-054'!$A$1:$X$113</definedName>
    <definedName name="_xlnm.Print_Area" localSheetId="56">'A-SU-055'!$A$1:$X$113</definedName>
    <definedName name="_xlnm.Print_Area" localSheetId="57">'A-SU-056'!$A$1:$X$113</definedName>
    <definedName name="_xlnm.Print_Area" localSheetId="58">'A-SU-057'!$A$1:$X$113</definedName>
    <definedName name="_xlnm.Print_Area" localSheetId="59">'A-SU-058'!$A$1:$X$113</definedName>
    <definedName name="_xlnm.Print_Area" localSheetId="60">'A-SU-059'!$A$1:$X$113</definedName>
    <definedName name="_xlnm.Print_Area" localSheetId="61">'A-SU-060'!$A$1:$X$113</definedName>
    <definedName name="_xlnm.Print_Area" localSheetId="62">'A-SU-061'!$A$1:$X$114</definedName>
    <definedName name="_xlnm.Print_Area" localSheetId="0">COLASU!$A$1:$AA$89</definedName>
    <definedName name="_xlnm.Print_Area" localSheetId="1">'GRAFICOS ASU'!$A$1:$AA$77</definedName>
    <definedName name="_xlnm.Print_Titles" localSheetId="0">COLASU!$19:$19</definedName>
  </definedNames>
  <calcPr calcId="144525"/>
</workbook>
</file>

<file path=xl/calcChain.xml><?xml version="1.0" encoding="utf-8"?>
<calcChain xmlns="http://schemas.openxmlformats.org/spreadsheetml/2006/main">
  <c r="L81" i="63" l="1"/>
  <c r="O7" i="63" s="1"/>
  <c r="K81" i="63"/>
  <c r="M7" i="63" s="1"/>
  <c r="Q38" i="60" l="1"/>
  <c r="Q78" i="59"/>
  <c r="Q78" i="57"/>
  <c r="Q38" i="57"/>
  <c r="Q42" i="50"/>
  <c r="E93" i="48"/>
  <c r="E90" i="48"/>
  <c r="E86" i="48"/>
  <c r="Q78" i="48"/>
  <c r="Q38" i="48"/>
  <c r="Q78" i="47"/>
  <c r="Q78" i="45"/>
  <c r="Q78" i="44"/>
  <c r="E84" i="34"/>
  <c r="E50" i="33"/>
  <c r="E49" i="33"/>
  <c r="Q38" i="33"/>
  <c r="E49" i="20" l="1"/>
  <c r="Q38" i="20"/>
  <c r="L80" i="63" l="1"/>
  <c r="L79" i="63"/>
  <c r="L78" i="63"/>
  <c r="L77" i="63"/>
  <c r="L76" i="63"/>
  <c r="L75" i="63"/>
  <c r="L74" i="63"/>
  <c r="L73" i="63"/>
  <c r="L72" i="63"/>
  <c r="L71" i="63"/>
  <c r="L70" i="63"/>
  <c r="L69" i="63"/>
  <c r="L68" i="63"/>
  <c r="L67" i="63"/>
  <c r="L66" i="63"/>
  <c r="L65" i="63"/>
  <c r="L64" i="63"/>
  <c r="L63" i="63"/>
  <c r="L62" i="63"/>
  <c r="L61" i="63"/>
  <c r="L60" i="63"/>
  <c r="L59" i="63"/>
  <c r="L58" i="63"/>
  <c r="L57" i="63"/>
  <c r="L56" i="63"/>
  <c r="L55" i="63"/>
  <c r="L54" i="63"/>
  <c r="L53" i="63"/>
  <c r="L52" i="63"/>
  <c r="L51" i="63"/>
  <c r="L50" i="63"/>
  <c r="L49" i="63"/>
  <c r="L48" i="63"/>
  <c r="L47" i="63"/>
  <c r="L46" i="63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L26" i="63"/>
  <c r="L25" i="63"/>
  <c r="L24" i="63"/>
  <c r="L23" i="63"/>
  <c r="L22" i="63"/>
  <c r="L21" i="63"/>
  <c r="L20" i="63"/>
  <c r="K80" i="63"/>
  <c r="K79" i="63"/>
  <c r="K78" i="63"/>
  <c r="K77" i="63"/>
  <c r="K76" i="63"/>
  <c r="K75" i="63"/>
  <c r="K74" i="63"/>
  <c r="K73" i="63"/>
  <c r="K72" i="63"/>
  <c r="K71" i="63"/>
  <c r="K70" i="63"/>
  <c r="K69" i="63"/>
  <c r="K68" i="63"/>
  <c r="K67" i="63"/>
  <c r="K66" i="63"/>
  <c r="K65" i="63"/>
  <c r="K64" i="63"/>
  <c r="K63" i="63"/>
  <c r="K62" i="63"/>
  <c r="K61" i="63"/>
  <c r="K60" i="63"/>
  <c r="K59" i="63"/>
  <c r="K58" i="63"/>
  <c r="K57" i="63"/>
  <c r="K56" i="63"/>
  <c r="K55" i="63"/>
  <c r="K54" i="63"/>
  <c r="K53" i="63"/>
  <c r="K52" i="63"/>
  <c r="K51" i="63"/>
  <c r="K50" i="63"/>
  <c r="K49" i="63"/>
  <c r="K48" i="63"/>
  <c r="K47" i="63"/>
  <c r="K46" i="63"/>
  <c r="K45" i="63"/>
  <c r="K44" i="63"/>
  <c r="K43" i="63"/>
  <c r="K42" i="63"/>
  <c r="K41" i="63"/>
  <c r="K40" i="63"/>
  <c r="K39" i="63"/>
  <c r="K38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K22" i="63"/>
  <c r="K21" i="63"/>
  <c r="K20" i="63"/>
  <c r="U111" i="72" l="1"/>
  <c r="I111" i="72"/>
  <c r="U95" i="72"/>
  <c r="I95" i="72"/>
  <c r="U66" i="72"/>
  <c r="I66" i="72"/>
  <c r="U44" i="72"/>
  <c r="O16" i="72" s="1"/>
  <c r="Q44" i="72"/>
  <c r="E44" i="72"/>
  <c r="C16" i="72" s="1"/>
  <c r="U42" i="72"/>
  <c r="L16" i="72" s="1"/>
  <c r="S28" i="72"/>
  <c r="G28" i="72"/>
  <c r="S27" i="72"/>
  <c r="G27" i="72"/>
  <c r="S26" i="72"/>
  <c r="G26" i="72"/>
  <c r="S25" i="72"/>
  <c r="G25" i="72"/>
  <c r="S24" i="72"/>
  <c r="U32" i="72" s="1"/>
  <c r="G24" i="72"/>
  <c r="S23" i="72"/>
  <c r="G23" i="72"/>
  <c r="S22" i="72"/>
  <c r="G22" i="72"/>
  <c r="S21" i="72"/>
  <c r="S30" i="72" s="1"/>
  <c r="S32" i="72" s="1"/>
  <c r="I16" i="72" s="1"/>
  <c r="G21" i="72"/>
  <c r="G20" i="72"/>
  <c r="U111" i="71"/>
  <c r="I111" i="71"/>
  <c r="U95" i="71"/>
  <c r="I95" i="71"/>
  <c r="U66" i="71"/>
  <c r="I66" i="71"/>
  <c r="U44" i="71"/>
  <c r="Q44" i="71"/>
  <c r="E44" i="71"/>
  <c r="U42" i="71"/>
  <c r="L16" i="71" s="1"/>
  <c r="S28" i="71"/>
  <c r="G28" i="71"/>
  <c r="S27" i="71"/>
  <c r="G27" i="71"/>
  <c r="S26" i="71"/>
  <c r="G26" i="71"/>
  <c r="S25" i="71"/>
  <c r="G25" i="71"/>
  <c r="S24" i="71"/>
  <c r="U32" i="71" s="1"/>
  <c r="G24" i="71"/>
  <c r="S23" i="71"/>
  <c r="G23" i="71"/>
  <c r="S22" i="71"/>
  <c r="G22" i="71"/>
  <c r="S21" i="71"/>
  <c r="G21" i="71"/>
  <c r="G20" i="71"/>
  <c r="O16" i="71"/>
  <c r="C16" i="71"/>
  <c r="U111" i="70"/>
  <c r="I111" i="70"/>
  <c r="U95" i="70"/>
  <c r="I95" i="70"/>
  <c r="U66" i="70"/>
  <c r="I66" i="70"/>
  <c r="U44" i="70"/>
  <c r="Q44" i="70"/>
  <c r="E44" i="70"/>
  <c r="C16" i="70" s="1"/>
  <c r="U42" i="70"/>
  <c r="L16" i="70" s="1"/>
  <c r="S28" i="70"/>
  <c r="G28" i="70"/>
  <c r="S27" i="70"/>
  <c r="G27" i="70"/>
  <c r="S26" i="70"/>
  <c r="G26" i="70"/>
  <c r="S25" i="70"/>
  <c r="G25" i="70"/>
  <c r="S24" i="70"/>
  <c r="G24" i="70"/>
  <c r="S23" i="70"/>
  <c r="G23" i="70"/>
  <c r="S22" i="70"/>
  <c r="G22" i="70"/>
  <c r="S21" i="70"/>
  <c r="S30" i="70" s="1"/>
  <c r="S32" i="70" s="1"/>
  <c r="I16" i="70" s="1"/>
  <c r="G21" i="70"/>
  <c r="G20" i="70"/>
  <c r="O16" i="70"/>
  <c r="U111" i="69"/>
  <c r="I111" i="69"/>
  <c r="U95" i="69"/>
  <c r="I95" i="69"/>
  <c r="U66" i="69"/>
  <c r="I66" i="69"/>
  <c r="U44" i="69"/>
  <c r="O16" i="69" s="1"/>
  <c r="Q44" i="69"/>
  <c r="E44" i="69"/>
  <c r="C16" i="69" s="1"/>
  <c r="U42" i="69"/>
  <c r="S28" i="69"/>
  <c r="G28" i="69"/>
  <c r="S27" i="69"/>
  <c r="G27" i="69"/>
  <c r="S26" i="69"/>
  <c r="G26" i="69"/>
  <c r="S25" i="69"/>
  <c r="G25" i="69"/>
  <c r="S24" i="69"/>
  <c r="U32" i="69" s="1"/>
  <c r="G24" i="69"/>
  <c r="S23" i="69"/>
  <c r="G23" i="69"/>
  <c r="S22" i="69"/>
  <c r="G22" i="69"/>
  <c r="S21" i="69"/>
  <c r="S30" i="69" s="1"/>
  <c r="S32" i="69" s="1"/>
  <c r="I16" i="69" s="1"/>
  <c r="G21" i="69"/>
  <c r="G20" i="69"/>
  <c r="L16" i="69"/>
  <c r="U111" i="68"/>
  <c r="I111" i="68"/>
  <c r="U95" i="68"/>
  <c r="I95" i="68"/>
  <c r="U66" i="68"/>
  <c r="I66" i="68"/>
  <c r="U44" i="68"/>
  <c r="Q44" i="68"/>
  <c r="E44" i="68"/>
  <c r="C16" i="68" s="1"/>
  <c r="U42" i="68"/>
  <c r="L16" i="68" s="1"/>
  <c r="S28" i="68"/>
  <c r="G28" i="68"/>
  <c r="S27" i="68"/>
  <c r="G27" i="68"/>
  <c r="S26" i="68"/>
  <c r="G26" i="68"/>
  <c r="S25" i="68"/>
  <c r="G25" i="68"/>
  <c r="S24" i="68"/>
  <c r="G24" i="68"/>
  <c r="S23" i="68"/>
  <c r="G23" i="68"/>
  <c r="S22" i="68"/>
  <c r="G22" i="68"/>
  <c r="S21" i="68"/>
  <c r="G21" i="68"/>
  <c r="G20" i="68"/>
  <c r="O16" i="68"/>
  <c r="U111" i="67"/>
  <c r="I111" i="67"/>
  <c r="U95" i="67"/>
  <c r="I95" i="67"/>
  <c r="U66" i="67"/>
  <c r="I66" i="67"/>
  <c r="U44" i="67"/>
  <c r="O16" i="67" s="1"/>
  <c r="Q44" i="67"/>
  <c r="E44" i="67"/>
  <c r="C16" i="67" s="1"/>
  <c r="U42" i="67"/>
  <c r="L16" i="67" s="1"/>
  <c r="S28" i="67"/>
  <c r="G28" i="67"/>
  <c r="S27" i="67"/>
  <c r="G27" i="67"/>
  <c r="S26" i="67"/>
  <c r="G26" i="67"/>
  <c r="S25" i="67"/>
  <c r="G25" i="67"/>
  <c r="S24" i="67"/>
  <c r="G24" i="67"/>
  <c r="S23" i="67"/>
  <c r="G23" i="67"/>
  <c r="S22" i="67"/>
  <c r="G22" i="67"/>
  <c r="S21" i="67"/>
  <c r="S30" i="67" s="1"/>
  <c r="S32" i="67" s="1"/>
  <c r="I16" i="67" s="1"/>
  <c r="G21" i="67"/>
  <c r="G20" i="67"/>
  <c r="U111" i="66"/>
  <c r="I111" i="66"/>
  <c r="U95" i="66"/>
  <c r="I95" i="66"/>
  <c r="U66" i="66"/>
  <c r="I66" i="66"/>
  <c r="U44" i="66"/>
  <c r="O16" i="66" s="1"/>
  <c r="Q44" i="66"/>
  <c r="E44" i="66"/>
  <c r="C16" i="66" s="1"/>
  <c r="U42" i="66"/>
  <c r="L16" i="66" s="1"/>
  <c r="S28" i="66"/>
  <c r="G28" i="66"/>
  <c r="S27" i="66"/>
  <c r="G27" i="66"/>
  <c r="S26" i="66"/>
  <c r="G26" i="66"/>
  <c r="S25" i="66"/>
  <c r="G25" i="66"/>
  <c r="S24" i="66"/>
  <c r="U32" i="66" s="1"/>
  <c r="K11" i="66" s="1"/>
  <c r="G24" i="66"/>
  <c r="S23" i="66"/>
  <c r="G23" i="66"/>
  <c r="S22" i="66"/>
  <c r="G22" i="66"/>
  <c r="S21" i="66"/>
  <c r="S30" i="66" s="1"/>
  <c r="S32" i="66" s="1"/>
  <c r="I16" i="66" s="1"/>
  <c r="G21" i="66"/>
  <c r="G20" i="66"/>
  <c r="S30" i="71" l="1"/>
  <c r="S32" i="71" s="1"/>
  <c r="I16" i="71" s="1"/>
  <c r="U32" i="70"/>
  <c r="K11" i="70" s="1"/>
  <c r="G30" i="69"/>
  <c r="G32" i="69" s="1"/>
  <c r="F16" i="69" s="1"/>
  <c r="U32" i="68"/>
  <c r="K11" i="68" s="1"/>
  <c r="S30" i="68"/>
  <c r="S32" i="68" s="1"/>
  <c r="I16" i="68" s="1"/>
  <c r="U32" i="67"/>
  <c r="K11" i="67" s="1"/>
  <c r="U30" i="71"/>
  <c r="E11" i="71" s="1"/>
  <c r="K11" i="71"/>
  <c r="G30" i="70"/>
  <c r="G32" i="70" s="1"/>
  <c r="F16" i="70" s="1"/>
  <c r="K11" i="69"/>
  <c r="G30" i="67"/>
  <c r="G32" i="67" s="1"/>
  <c r="F16" i="67" s="1"/>
  <c r="G30" i="66"/>
  <c r="G32" i="66" s="1"/>
  <c r="F16" i="66" s="1"/>
  <c r="U30" i="66"/>
  <c r="E11" i="66" s="1"/>
  <c r="P11" i="66" s="1"/>
  <c r="K13" i="66" s="1"/>
  <c r="U30" i="67"/>
  <c r="E11" i="67" s="1"/>
  <c r="G30" i="68"/>
  <c r="G32" i="68" s="1"/>
  <c r="F16" i="68" s="1"/>
  <c r="U30" i="68"/>
  <c r="E11" i="68" s="1"/>
  <c r="U30" i="69"/>
  <c r="E11" i="69" s="1"/>
  <c r="U30" i="70"/>
  <c r="E11" i="70" s="1"/>
  <c r="G30" i="71"/>
  <c r="G32" i="71" s="1"/>
  <c r="F16" i="71" s="1"/>
  <c r="G30" i="72"/>
  <c r="G32" i="72" s="1"/>
  <c r="F16" i="72" s="1"/>
  <c r="K11" i="72"/>
  <c r="U30" i="72"/>
  <c r="E11" i="72" s="1"/>
  <c r="P11" i="69" l="1"/>
  <c r="K13" i="69" s="1"/>
  <c r="P11" i="71"/>
  <c r="K13" i="71" s="1"/>
  <c r="P11" i="70"/>
  <c r="E13" i="70" s="1"/>
  <c r="P11" i="68"/>
  <c r="K13" i="68" s="1"/>
  <c r="P11" i="67"/>
  <c r="K13" i="67" s="1"/>
  <c r="E13" i="66"/>
  <c r="P11" i="72"/>
  <c r="K13" i="72" s="1"/>
  <c r="E13" i="69" l="1"/>
  <c r="K13" i="70"/>
  <c r="E13" i="71"/>
  <c r="E13" i="68"/>
  <c r="E13" i="67"/>
  <c r="E13" i="72"/>
  <c r="U111" i="57" l="1"/>
  <c r="I111" i="57"/>
  <c r="U95" i="57"/>
  <c r="I95" i="57"/>
  <c r="U66" i="57"/>
  <c r="I66" i="57"/>
  <c r="U44" i="57"/>
  <c r="Q44" i="57"/>
  <c r="E44" i="57"/>
  <c r="U42" i="57"/>
  <c r="S28" i="57"/>
  <c r="G28" i="57"/>
  <c r="S27" i="57"/>
  <c r="G27" i="57"/>
  <c r="S26" i="57"/>
  <c r="G26" i="57"/>
  <c r="S25" i="57"/>
  <c r="G25" i="57"/>
  <c r="S24" i="57"/>
  <c r="G24" i="57"/>
  <c r="S23" i="57"/>
  <c r="G23" i="57"/>
  <c r="S22" i="57"/>
  <c r="G22" i="57"/>
  <c r="S21" i="57"/>
  <c r="G21" i="57"/>
  <c r="G20" i="57"/>
  <c r="R80" i="63"/>
  <c r="R79" i="63"/>
  <c r="R78" i="63"/>
  <c r="R77" i="63"/>
  <c r="R76" i="63"/>
  <c r="R75" i="63"/>
  <c r="R74" i="63"/>
  <c r="R73" i="63"/>
  <c r="R72" i="63"/>
  <c r="R71" i="63"/>
  <c r="R70" i="63"/>
  <c r="R69" i="63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3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39" i="63"/>
  <c r="R38" i="63"/>
  <c r="R37" i="63"/>
  <c r="R36" i="63"/>
  <c r="R35" i="63"/>
  <c r="R34" i="63"/>
  <c r="R33" i="63"/>
  <c r="R32" i="63"/>
  <c r="R31" i="63"/>
  <c r="R30" i="63"/>
  <c r="R29" i="63"/>
  <c r="R28" i="63"/>
  <c r="R27" i="63"/>
  <c r="R26" i="63"/>
  <c r="R25" i="63"/>
  <c r="R24" i="63"/>
  <c r="R23" i="63"/>
  <c r="R22" i="63"/>
  <c r="R21" i="63"/>
  <c r="R20" i="63"/>
  <c r="Q80" i="63"/>
  <c r="Q79" i="63"/>
  <c r="Q78" i="63"/>
  <c r="Q77" i="63"/>
  <c r="Q76" i="63"/>
  <c r="Q75" i="63"/>
  <c r="Q74" i="63"/>
  <c r="Q73" i="63"/>
  <c r="Q72" i="63"/>
  <c r="Q71" i="63"/>
  <c r="Q70" i="63"/>
  <c r="Q69" i="63"/>
  <c r="Q68" i="63"/>
  <c r="Q67" i="63"/>
  <c r="Q66" i="63"/>
  <c r="Q65" i="63"/>
  <c r="Q64" i="63"/>
  <c r="Q63" i="63"/>
  <c r="Q62" i="63"/>
  <c r="Q61" i="63"/>
  <c r="Q60" i="63"/>
  <c r="Q59" i="63"/>
  <c r="Q58" i="63"/>
  <c r="Q57" i="63"/>
  <c r="Q56" i="63"/>
  <c r="Q55" i="63"/>
  <c r="Q54" i="63"/>
  <c r="Q53" i="63"/>
  <c r="Q52" i="63"/>
  <c r="Q51" i="63"/>
  <c r="Q50" i="63"/>
  <c r="Q49" i="63"/>
  <c r="Q48" i="63"/>
  <c r="Q47" i="63"/>
  <c r="Q46" i="63"/>
  <c r="Q45" i="63"/>
  <c r="Q44" i="63"/>
  <c r="Q43" i="63"/>
  <c r="Q42" i="63"/>
  <c r="Q41" i="63"/>
  <c r="Q40" i="63"/>
  <c r="Q39" i="63"/>
  <c r="Q38" i="63"/>
  <c r="Q37" i="63"/>
  <c r="Q36" i="63"/>
  <c r="Q35" i="63"/>
  <c r="Q34" i="63"/>
  <c r="Q33" i="63"/>
  <c r="Q32" i="63"/>
  <c r="Q31" i="63"/>
  <c r="Q30" i="63"/>
  <c r="Q29" i="63"/>
  <c r="Q28" i="63"/>
  <c r="Q27" i="63"/>
  <c r="Q26" i="63"/>
  <c r="Q25" i="63"/>
  <c r="Q24" i="63"/>
  <c r="Q23" i="63"/>
  <c r="Q22" i="63"/>
  <c r="Q21" i="63"/>
  <c r="Q20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W60" i="63"/>
  <c r="W51" i="63"/>
  <c r="W43" i="63"/>
  <c r="P20" i="63"/>
  <c r="G28" i="62"/>
  <c r="G27" i="62"/>
  <c r="G26" i="62"/>
  <c r="G25" i="62"/>
  <c r="G24" i="62"/>
  <c r="G23" i="62"/>
  <c r="G22" i="62"/>
  <c r="G21" i="62"/>
  <c r="G20" i="62"/>
  <c r="G28" i="61"/>
  <c r="G27" i="61"/>
  <c r="G26" i="61"/>
  <c r="G25" i="61"/>
  <c r="G24" i="61"/>
  <c r="G23" i="61"/>
  <c r="G22" i="61"/>
  <c r="G21" i="61"/>
  <c r="G20" i="61"/>
  <c r="G28" i="60"/>
  <c r="G27" i="60"/>
  <c r="G26" i="60"/>
  <c r="G25" i="60"/>
  <c r="G24" i="60"/>
  <c r="G23" i="60"/>
  <c r="G22" i="60"/>
  <c r="G21" i="60"/>
  <c r="G20" i="60"/>
  <c r="G28" i="59"/>
  <c r="G27" i="59"/>
  <c r="G26" i="59"/>
  <c r="G25" i="59"/>
  <c r="G24" i="59"/>
  <c r="G23" i="59"/>
  <c r="G22" i="59"/>
  <c r="G21" i="59"/>
  <c r="G20" i="59"/>
  <c r="G28" i="58"/>
  <c r="G27" i="58"/>
  <c r="G26" i="58"/>
  <c r="G25" i="58"/>
  <c r="G24" i="58"/>
  <c r="G23" i="58"/>
  <c r="G22" i="58"/>
  <c r="G21" i="58"/>
  <c r="G20" i="58"/>
  <c r="G28" i="56"/>
  <c r="G27" i="56"/>
  <c r="G26" i="56"/>
  <c r="G25" i="56"/>
  <c r="G24" i="56"/>
  <c r="G23" i="56"/>
  <c r="G22" i="56"/>
  <c r="G21" i="56"/>
  <c r="G20" i="56"/>
  <c r="G28" i="55"/>
  <c r="G27" i="55"/>
  <c r="G26" i="55"/>
  <c r="G25" i="55"/>
  <c r="G24" i="55"/>
  <c r="G23" i="55"/>
  <c r="G22" i="55"/>
  <c r="G21" i="55"/>
  <c r="G20" i="55"/>
  <c r="G28" i="54"/>
  <c r="G27" i="54"/>
  <c r="G26" i="54"/>
  <c r="G25" i="54"/>
  <c r="G24" i="54"/>
  <c r="G23" i="54"/>
  <c r="G22" i="54"/>
  <c r="G21" i="54"/>
  <c r="G20" i="54"/>
  <c r="G28" i="53"/>
  <c r="G27" i="53"/>
  <c r="G26" i="53"/>
  <c r="G25" i="53"/>
  <c r="G24" i="53"/>
  <c r="G23" i="53"/>
  <c r="G22" i="53"/>
  <c r="G21" i="53"/>
  <c r="G20" i="53"/>
  <c r="G28" i="52"/>
  <c r="G27" i="52"/>
  <c r="G26" i="52"/>
  <c r="G25" i="52"/>
  <c r="G24" i="52"/>
  <c r="G23" i="52"/>
  <c r="G22" i="52"/>
  <c r="G21" i="52"/>
  <c r="G20" i="52"/>
  <c r="G28" i="51"/>
  <c r="G27" i="51"/>
  <c r="G26" i="51"/>
  <c r="G25" i="51"/>
  <c r="G24" i="51"/>
  <c r="G23" i="51"/>
  <c r="G22" i="51"/>
  <c r="G21" i="51"/>
  <c r="G20" i="51"/>
  <c r="G28" i="50"/>
  <c r="G27" i="50"/>
  <c r="G26" i="50"/>
  <c r="G25" i="50"/>
  <c r="G24" i="50"/>
  <c r="G23" i="50"/>
  <c r="G22" i="50"/>
  <c r="G21" i="50"/>
  <c r="G20" i="50"/>
  <c r="G28" i="49"/>
  <c r="G27" i="49"/>
  <c r="G26" i="49"/>
  <c r="G25" i="49"/>
  <c r="G24" i="49"/>
  <c r="G23" i="49"/>
  <c r="G22" i="49"/>
  <c r="G21" i="49"/>
  <c r="G20" i="49"/>
  <c r="G28" i="48"/>
  <c r="G27" i="48"/>
  <c r="G26" i="48"/>
  <c r="G25" i="48"/>
  <c r="G24" i="48"/>
  <c r="G23" i="48"/>
  <c r="G22" i="48"/>
  <c r="G21" i="48"/>
  <c r="G20" i="48"/>
  <c r="G28" i="47"/>
  <c r="G27" i="47"/>
  <c r="G26" i="47"/>
  <c r="G25" i="47"/>
  <c r="G24" i="47"/>
  <c r="G23" i="47"/>
  <c r="G22" i="47"/>
  <c r="G21" i="47"/>
  <c r="G20" i="47"/>
  <c r="G28" i="46"/>
  <c r="G27" i="46"/>
  <c r="G26" i="46"/>
  <c r="G25" i="46"/>
  <c r="G24" i="46"/>
  <c r="G23" i="46"/>
  <c r="G22" i="46"/>
  <c r="G21" i="46"/>
  <c r="G20" i="46"/>
  <c r="G28" i="45"/>
  <c r="G27" i="45"/>
  <c r="G26" i="45"/>
  <c r="G25" i="45"/>
  <c r="G24" i="45"/>
  <c r="G23" i="45"/>
  <c r="G22" i="45"/>
  <c r="G21" i="45"/>
  <c r="G20" i="45"/>
  <c r="G28" i="44"/>
  <c r="G27" i="44"/>
  <c r="G26" i="44"/>
  <c r="G25" i="44"/>
  <c r="G24" i="44"/>
  <c r="G23" i="44"/>
  <c r="G22" i="44"/>
  <c r="G21" i="44"/>
  <c r="G20" i="44"/>
  <c r="G28" i="43"/>
  <c r="G27" i="43"/>
  <c r="G26" i="43"/>
  <c r="G25" i="43"/>
  <c r="G24" i="43"/>
  <c r="G23" i="43"/>
  <c r="G22" i="43"/>
  <c r="G21" i="43"/>
  <c r="G20" i="43"/>
  <c r="G28" i="42"/>
  <c r="G27" i="42"/>
  <c r="G26" i="42"/>
  <c r="G25" i="42"/>
  <c r="G24" i="42"/>
  <c r="G23" i="42"/>
  <c r="G22" i="42"/>
  <c r="G21" i="42"/>
  <c r="G20" i="42"/>
  <c r="G28" i="41"/>
  <c r="G27" i="41"/>
  <c r="G26" i="41"/>
  <c r="G25" i="41"/>
  <c r="G24" i="41"/>
  <c r="G23" i="41"/>
  <c r="G22" i="41"/>
  <c r="G21" i="41"/>
  <c r="G20" i="41"/>
  <c r="G28" i="40"/>
  <c r="G27" i="40"/>
  <c r="G26" i="40"/>
  <c r="G25" i="40"/>
  <c r="G24" i="40"/>
  <c r="G23" i="40"/>
  <c r="G22" i="40"/>
  <c r="G21" i="40"/>
  <c r="G20" i="40"/>
  <c r="G28" i="39"/>
  <c r="G27" i="39"/>
  <c r="G26" i="39"/>
  <c r="G25" i="39"/>
  <c r="G24" i="39"/>
  <c r="G23" i="39"/>
  <c r="G22" i="39"/>
  <c r="G21" i="39"/>
  <c r="G20" i="39"/>
  <c r="G28" i="38"/>
  <c r="G27" i="38"/>
  <c r="G26" i="38"/>
  <c r="G25" i="38"/>
  <c r="G24" i="38"/>
  <c r="G23" i="38"/>
  <c r="G22" i="38"/>
  <c r="G21" i="38"/>
  <c r="G20" i="38"/>
  <c r="G28" i="37"/>
  <c r="G27" i="37"/>
  <c r="G26" i="37"/>
  <c r="G25" i="37"/>
  <c r="G24" i="37"/>
  <c r="G23" i="37"/>
  <c r="G22" i="37"/>
  <c r="G21" i="37"/>
  <c r="G20" i="37"/>
  <c r="G28" i="36"/>
  <c r="G27" i="36"/>
  <c r="G26" i="36"/>
  <c r="G25" i="36"/>
  <c r="G24" i="36"/>
  <c r="G23" i="36"/>
  <c r="G22" i="36"/>
  <c r="G21" i="36"/>
  <c r="G20" i="36"/>
  <c r="G28" i="35"/>
  <c r="G27" i="35"/>
  <c r="G26" i="35"/>
  <c r="G25" i="35"/>
  <c r="G24" i="35"/>
  <c r="G23" i="35"/>
  <c r="G22" i="35"/>
  <c r="G21" i="35"/>
  <c r="G20" i="35"/>
  <c r="G28" i="34"/>
  <c r="G27" i="34"/>
  <c r="G26" i="34"/>
  <c r="G25" i="34"/>
  <c r="G24" i="34"/>
  <c r="G23" i="34"/>
  <c r="G22" i="34"/>
  <c r="G21" i="34"/>
  <c r="G20" i="34"/>
  <c r="G28" i="33"/>
  <c r="G27" i="33"/>
  <c r="G26" i="33"/>
  <c r="G25" i="33"/>
  <c r="G24" i="33"/>
  <c r="G23" i="33"/>
  <c r="G22" i="33"/>
  <c r="G21" i="33"/>
  <c r="G20" i="33"/>
  <c r="G28" i="32"/>
  <c r="G27" i="32"/>
  <c r="G26" i="32"/>
  <c r="G25" i="32"/>
  <c r="G24" i="32"/>
  <c r="G23" i="32"/>
  <c r="G22" i="32"/>
  <c r="G21" i="32"/>
  <c r="G20" i="32"/>
  <c r="G28" i="31"/>
  <c r="G27" i="31"/>
  <c r="G26" i="31"/>
  <c r="G25" i="31"/>
  <c r="G24" i="31"/>
  <c r="G23" i="31"/>
  <c r="G22" i="31"/>
  <c r="G21" i="31"/>
  <c r="G20" i="31"/>
  <c r="G28" i="30"/>
  <c r="G27" i="30"/>
  <c r="G26" i="30"/>
  <c r="G25" i="30"/>
  <c r="G24" i="30"/>
  <c r="G23" i="30"/>
  <c r="G22" i="30"/>
  <c r="G21" i="30"/>
  <c r="G20" i="30"/>
  <c r="G28" i="29"/>
  <c r="G27" i="29"/>
  <c r="G26" i="29"/>
  <c r="G25" i="29"/>
  <c r="G24" i="29"/>
  <c r="G23" i="29"/>
  <c r="G22" i="29"/>
  <c r="G21" i="29"/>
  <c r="G20" i="29"/>
  <c r="G28" i="28"/>
  <c r="G27" i="28"/>
  <c r="G26" i="28"/>
  <c r="G25" i="28"/>
  <c r="G24" i="28"/>
  <c r="G23" i="28"/>
  <c r="G22" i="28"/>
  <c r="G21" i="28"/>
  <c r="G20" i="28"/>
  <c r="G28" i="27"/>
  <c r="G27" i="27"/>
  <c r="G26" i="27"/>
  <c r="G25" i="27"/>
  <c r="G24" i="27"/>
  <c r="G23" i="27"/>
  <c r="G22" i="27"/>
  <c r="G21" i="27"/>
  <c r="G20" i="27"/>
  <c r="G28" i="26"/>
  <c r="G27" i="26"/>
  <c r="G26" i="26"/>
  <c r="G25" i="26"/>
  <c r="G24" i="26"/>
  <c r="G23" i="26"/>
  <c r="G22" i="26"/>
  <c r="G21" i="26"/>
  <c r="G20" i="26"/>
  <c r="G28" i="25"/>
  <c r="G27" i="25"/>
  <c r="G26" i="25"/>
  <c r="G25" i="25"/>
  <c r="G24" i="25"/>
  <c r="G23" i="25"/>
  <c r="G22" i="25"/>
  <c r="G21" i="25"/>
  <c r="G20" i="25"/>
  <c r="G28" i="24"/>
  <c r="G27" i="24"/>
  <c r="G26" i="24"/>
  <c r="G25" i="24"/>
  <c r="G24" i="24"/>
  <c r="G23" i="24"/>
  <c r="G22" i="24"/>
  <c r="G21" i="24"/>
  <c r="G20" i="24"/>
  <c r="G28" i="23"/>
  <c r="G27" i="23"/>
  <c r="G26" i="23"/>
  <c r="G25" i="23"/>
  <c r="G24" i="23"/>
  <c r="G23" i="23"/>
  <c r="G22" i="23"/>
  <c r="G21" i="23"/>
  <c r="G20" i="23"/>
  <c r="G28" i="22"/>
  <c r="G27" i="22"/>
  <c r="G26" i="22"/>
  <c r="G25" i="22"/>
  <c r="G24" i="22"/>
  <c r="G23" i="22"/>
  <c r="G22" i="22"/>
  <c r="G21" i="22"/>
  <c r="G20" i="22"/>
  <c r="G28" i="21"/>
  <c r="G27" i="21"/>
  <c r="G26" i="21"/>
  <c r="G25" i="21"/>
  <c r="G24" i="21"/>
  <c r="G23" i="21"/>
  <c r="G22" i="21"/>
  <c r="G21" i="21"/>
  <c r="G20" i="21"/>
  <c r="G28" i="20"/>
  <c r="G27" i="20"/>
  <c r="G26" i="20"/>
  <c r="G25" i="20"/>
  <c r="G24" i="20"/>
  <c r="G23" i="20"/>
  <c r="G22" i="20"/>
  <c r="G21" i="20"/>
  <c r="G20" i="20"/>
  <c r="G28" i="19"/>
  <c r="G27" i="19"/>
  <c r="G26" i="19"/>
  <c r="G25" i="19"/>
  <c r="G24" i="19"/>
  <c r="G23" i="19"/>
  <c r="G22" i="19"/>
  <c r="G21" i="19"/>
  <c r="G20" i="19"/>
  <c r="G28" i="18"/>
  <c r="G27" i="18"/>
  <c r="G26" i="18"/>
  <c r="G25" i="18"/>
  <c r="G24" i="18"/>
  <c r="G23" i="18"/>
  <c r="G22" i="18"/>
  <c r="G21" i="18"/>
  <c r="G20" i="18"/>
  <c r="G28" i="17"/>
  <c r="G27" i="17"/>
  <c r="G26" i="17"/>
  <c r="G25" i="17"/>
  <c r="G24" i="17"/>
  <c r="G23" i="17"/>
  <c r="G22" i="17"/>
  <c r="G21" i="17"/>
  <c r="G20" i="17"/>
  <c r="G28" i="15"/>
  <c r="G27" i="15"/>
  <c r="G26" i="15"/>
  <c r="G25" i="15"/>
  <c r="G24" i="15"/>
  <c r="G23" i="15"/>
  <c r="G22" i="15"/>
  <c r="G21" i="15"/>
  <c r="G20" i="15"/>
  <c r="G28" i="14"/>
  <c r="G27" i="14"/>
  <c r="G26" i="14"/>
  <c r="G25" i="14"/>
  <c r="G24" i="14"/>
  <c r="G23" i="14"/>
  <c r="G22" i="14"/>
  <c r="G21" i="14"/>
  <c r="G20" i="14"/>
  <c r="G28" i="13"/>
  <c r="G27" i="13"/>
  <c r="G26" i="13"/>
  <c r="G25" i="13"/>
  <c r="G24" i="13"/>
  <c r="G23" i="13"/>
  <c r="G22" i="13"/>
  <c r="G21" i="13"/>
  <c r="G20" i="13"/>
  <c r="G28" i="12"/>
  <c r="G27" i="12"/>
  <c r="G26" i="12"/>
  <c r="G25" i="12"/>
  <c r="G24" i="12"/>
  <c r="G23" i="12"/>
  <c r="G22" i="12"/>
  <c r="G21" i="12"/>
  <c r="G20" i="12"/>
  <c r="G28" i="11"/>
  <c r="G27" i="11"/>
  <c r="G26" i="11"/>
  <c r="G25" i="11"/>
  <c r="G24" i="11"/>
  <c r="G23" i="11"/>
  <c r="G22" i="11"/>
  <c r="G21" i="11"/>
  <c r="G20" i="11"/>
  <c r="G28" i="10"/>
  <c r="G27" i="10"/>
  <c r="G26" i="10"/>
  <c r="G25" i="10"/>
  <c r="G24" i="10"/>
  <c r="G23" i="10"/>
  <c r="G22" i="10"/>
  <c r="G21" i="10"/>
  <c r="G20" i="10"/>
  <c r="G28" i="9"/>
  <c r="G27" i="9"/>
  <c r="G26" i="9"/>
  <c r="G25" i="9"/>
  <c r="G24" i="9"/>
  <c r="G23" i="9"/>
  <c r="G22" i="9"/>
  <c r="G21" i="9"/>
  <c r="G20" i="9"/>
  <c r="G28" i="8"/>
  <c r="G27" i="8"/>
  <c r="G26" i="8"/>
  <c r="G25" i="8"/>
  <c r="G24" i="8"/>
  <c r="G23" i="8"/>
  <c r="G22" i="8"/>
  <c r="G21" i="8"/>
  <c r="G20" i="8"/>
  <c r="G28" i="7"/>
  <c r="G27" i="7"/>
  <c r="G26" i="7"/>
  <c r="G25" i="7"/>
  <c r="G24" i="7"/>
  <c r="G23" i="7"/>
  <c r="G22" i="7"/>
  <c r="G21" i="7"/>
  <c r="G20" i="7"/>
  <c r="G28" i="6"/>
  <c r="G27" i="6"/>
  <c r="G26" i="6"/>
  <c r="G25" i="6"/>
  <c r="G24" i="6"/>
  <c r="G23" i="6"/>
  <c r="G22" i="6"/>
  <c r="G21" i="6"/>
  <c r="G20" i="6"/>
  <c r="G28" i="5"/>
  <c r="G27" i="5"/>
  <c r="G26" i="5"/>
  <c r="G25" i="5"/>
  <c r="G24" i="5"/>
  <c r="G23" i="5"/>
  <c r="G22" i="5"/>
  <c r="G21" i="5"/>
  <c r="G20" i="5"/>
  <c r="G28" i="4"/>
  <c r="G27" i="4"/>
  <c r="G26" i="4"/>
  <c r="G25" i="4"/>
  <c r="G24" i="4"/>
  <c r="G23" i="4"/>
  <c r="G22" i="4"/>
  <c r="G21" i="4"/>
  <c r="G20" i="4"/>
  <c r="G28" i="3"/>
  <c r="G27" i="3"/>
  <c r="G26" i="3"/>
  <c r="G25" i="3"/>
  <c r="G24" i="3"/>
  <c r="G23" i="3"/>
  <c r="G22" i="3"/>
  <c r="G21" i="3"/>
  <c r="G20" i="3"/>
  <c r="G28" i="2"/>
  <c r="G27" i="2"/>
  <c r="G26" i="2"/>
  <c r="G25" i="2"/>
  <c r="G24" i="2"/>
  <c r="G23" i="2"/>
  <c r="G22" i="2"/>
  <c r="G21" i="2"/>
  <c r="G20" i="2"/>
  <c r="G28" i="1"/>
  <c r="G27" i="1"/>
  <c r="G26" i="1"/>
  <c r="G25" i="1"/>
  <c r="G24" i="1"/>
  <c r="G23" i="1"/>
  <c r="G22" i="1"/>
  <c r="G21" i="1"/>
  <c r="G20" i="1"/>
  <c r="U32" i="57" l="1"/>
  <c r="S30" i="57"/>
  <c r="S32" i="57" s="1"/>
  <c r="G30" i="45"/>
  <c r="G32" i="45" s="1"/>
  <c r="G30" i="57"/>
  <c r="G32" i="57" s="1"/>
  <c r="G30" i="40"/>
  <c r="G32" i="40" s="1"/>
  <c r="G30" i="20"/>
  <c r="G32" i="20" s="1"/>
  <c r="G30" i="1"/>
  <c r="G32" i="1" s="1"/>
  <c r="X58" i="63"/>
  <c r="X57" i="63"/>
  <c r="X56" i="63"/>
  <c r="X54" i="63"/>
  <c r="X55" i="63"/>
  <c r="X59" i="63"/>
  <c r="X48" i="63"/>
  <c r="X47" i="63"/>
  <c r="X46" i="63"/>
  <c r="X50" i="63"/>
  <c r="X49" i="63"/>
  <c r="X39" i="63"/>
  <c r="X38" i="63"/>
  <c r="X42" i="63"/>
  <c r="X41" i="63"/>
  <c r="X40" i="63"/>
  <c r="G30" i="6"/>
  <c r="G32" i="6" s="1"/>
  <c r="G30" i="62"/>
  <c r="G32" i="62" s="1"/>
  <c r="G30" i="61"/>
  <c r="G32" i="61" s="1"/>
  <c r="G30" i="60"/>
  <c r="G32" i="60" s="1"/>
  <c r="U30" i="57"/>
  <c r="G30" i="56"/>
  <c r="G32" i="56" s="1"/>
  <c r="G30" i="55"/>
  <c r="G32" i="55" s="1"/>
  <c r="G30" i="53"/>
  <c r="G32" i="53" s="1"/>
  <c r="G30" i="51"/>
  <c r="G32" i="51" s="1"/>
  <c r="G30" i="49"/>
  <c r="G32" i="49" s="1"/>
  <c r="G30" i="47"/>
  <c r="G32" i="47" s="1"/>
  <c r="F16" i="47" s="1"/>
  <c r="E66" i="63" s="1"/>
  <c r="G30" i="42"/>
  <c r="G32" i="42" s="1"/>
  <c r="G30" i="38"/>
  <c r="G32" i="38" s="1"/>
  <c r="G30" i="36"/>
  <c r="G32" i="36" s="1"/>
  <c r="G30" i="34"/>
  <c r="G32" i="34" s="1"/>
  <c r="G30" i="32"/>
  <c r="G32" i="32" s="1"/>
  <c r="G30" i="30"/>
  <c r="G32" i="30" s="1"/>
  <c r="G30" i="28"/>
  <c r="G32" i="28" s="1"/>
  <c r="G30" i="26"/>
  <c r="G32" i="26" s="1"/>
  <c r="G30" i="24"/>
  <c r="G32" i="24" s="1"/>
  <c r="G30" i="22"/>
  <c r="G32" i="22" s="1"/>
  <c r="G30" i="13"/>
  <c r="G32" i="13" s="1"/>
  <c r="G30" i="18"/>
  <c r="G32" i="18" s="1"/>
  <c r="G30" i="15"/>
  <c r="G32" i="15" s="1"/>
  <c r="G30" i="11"/>
  <c r="G32" i="11" s="1"/>
  <c r="G30" i="9"/>
  <c r="G32" i="9" s="1"/>
  <c r="G30" i="5"/>
  <c r="G32" i="5" s="1"/>
  <c r="G30" i="3"/>
  <c r="G32" i="3" s="1"/>
  <c r="G30" i="2"/>
  <c r="G32" i="2" s="1"/>
  <c r="G30" i="4"/>
  <c r="G32" i="4" s="1"/>
  <c r="G30" i="7"/>
  <c r="G32" i="7" s="1"/>
  <c r="G30" i="8"/>
  <c r="G32" i="8" s="1"/>
  <c r="G30" i="10"/>
  <c r="G32" i="10" s="1"/>
  <c r="G30" i="12"/>
  <c r="G32" i="12" s="1"/>
  <c r="G30" i="14"/>
  <c r="G32" i="14" s="1"/>
  <c r="G30" i="17"/>
  <c r="G32" i="17" s="1"/>
  <c r="G30" i="19"/>
  <c r="G32" i="19" s="1"/>
  <c r="G30" i="21"/>
  <c r="G32" i="21" s="1"/>
  <c r="G30" i="23"/>
  <c r="G32" i="23" s="1"/>
  <c r="G30" i="25"/>
  <c r="G32" i="25" s="1"/>
  <c r="G30" i="27"/>
  <c r="G32" i="27" s="1"/>
  <c r="G30" i="29"/>
  <c r="G32" i="29" s="1"/>
  <c r="G30" i="31"/>
  <c r="G32" i="31" s="1"/>
  <c r="G30" i="33"/>
  <c r="G32" i="33" s="1"/>
  <c r="G30" i="35"/>
  <c r="G32" i="35" s="1"/>
  <c r="G30" i="37"/>
  <c r="G32" i="37" s="1"/>
  <c r="G30" i="39"/>
  <c r="G32" i="39" s="1"/>
  <c r="G30" i="41"/>
  <c r="G32" i="41" s="1"/>
  <c r="G30" i="43"/>
  <c r="G32" i="43" s="1"/>
  <c r="G30" i="44"/>
  <c r="G32" i="44" s="1"/>
  <c r="G30" i="46"/>
  <c r="G32" i="46" s="1"/>
  <c r="F16" i="46" s="1"/>
  <c r="E65" i="63" s="1"/>
  <c r="G30" i="48"/>
  <c r="G32" i="48" s="1"/>
  <c r="G30" i="50"/>
  <c r="G32" i="50" s="1"/>
  <c r="G30" i="52"/>
  <c r="G32" i="52" s="1"/>
  <c r="G30" i="54"/>
  <c r="G32" i="54" s="1"/>
  <c r="G30" i="58"/>
  <c r="G32" i="58" s="1"/>
  <c r="G30" i="59"/>
  <c r="G32" i="59" s="1"/>
  <c r="Y29" i="63"/>
  <c r="W34" i="63"/>
  <c r="J44" i="63"/>
  <c r="I44" i="63" s="1"/>
  <c r="J80" i="63"/>
  <c r="I80" i="63" s="1"/>
  <c r="J79" i="63"/>
  <c r="I79" i="63" s="1"/>
  <c r="J78" i="63"/>
  <c r="I78" i="63" s="1"/>
  <c r="J77" i="63"/>
  <c r="I77" i="63" s="1"/>
  <c r="J76" i="63"/>
  <c r="I76" i="63" s="1"/>
  <c r="J75" i="63"/>
  <c r="I75" i="63" s="1"/>
  <c r="J74" i="63"/>
  <c r="I74" i="63" s="1"/>
  <c r="J73" i="63"/>
  <c r="I73" i="63" s="1"/>
  <c r="J72" i="63"/>
  <c r="I72" i="63" s="1"/>
  <c r="J71" i="63"/>
  <c r="I71" i="63" s="1"/>
  <c r="J70" i="63"/>
  <c r="I70" i="63" s="1"/>
  <c r="J69" i="63"/>
  <c r="I69" i="63" s="1"/>
  <c r="J68" i="63"/>
  <c r="I68" i="63" s="1"/>
  <c r="J67" i="63"/>
  <c r="I67" i="63" s="1"/>
  <c r="J66" i="63"/>
  <c r="I66" i="63" s="1"/>
  <c r="J65" i="63"/>
  <c r="I65" i="63" s="1"/>
  <c r="J64" i="63"/>
  <c r="I64" i="63" s="1"/>
  <c r="J63" i="63"/>
  <c r="I63" i="63" s="1"/>
  <c r="J62" i="63"/>
  <c r="I62" i="63" s="1"/>
  <c r="J61" i="63"/>
  <c r="I61" i="63" s="1"/>
  <c r="J60" i="63"/>
  <c r="I60" i="63" s="1"/>
  <c r="J59" i="63"/>
  <c r="I59" i="63" s="1"/>
  <c r="J58" i="63"/>
  <c r="I58" i="63" s="1"/>
  <c r="J57" i="63"/>
  <c r="I57" i="63" s="1"/>
  <c r="J56" i="63"/>
  <c r="I56" i="63" s="1"/>
  <c r="J55" i="63"/>
  <c r="I55" i="63" s="1"/>
  <c r="J54" i="63"/>
  <c r="I54" i="63" s="1"/>
  <c r="J53" i="63"/>
  <c r="I53" i="63" s="1"/>
  <c r="J52" i="63"/>
  <c r="I52" i="63" s="1"/>
  <c r="J51" i="63"/>
  <c r="I51" i="63" s="1"/>
  <c r="J50" i="63"/>
  <c r="I50" i="63" s="1"/>
  <c r="J49" i="63"/>
  <c r="I49" i="63" s="1"/>
  <c r="J48" i="63"/>
  <c r="I48" i="63" s="1"/>
  <c r="J47" i="63"/>
  <c r="I47" i="63" s="1"/>
  <c r="J46" i="63"/>
  <c r="I46" i="63" s="1"/>
  <c r="J45" i="63"/>
  <c r="I45" i="63" s="1"/>
  <c r="J43" i="63"/>
  <c r="I43" i="63" s="1"/>
  <c r="J42" i="63"/>
  <c r="I42" i="63" s="1"/>
  <c r="J41" i="63"/>
  <c r="I41" i="63" s="1"/>
  <c r="J40" i="63"/>
  <c r="I40" i="63" s="1"/>
  <c r="J39" i="63"/>
  <c r="I39" i="63" s="1"/>
  <c r="J38" i="63"/>
  <c r="I38" i="63" s="1"/>
  <c r="J37" i="63"/>
  <c r="I37" i="63" s="1"/>
  <c r="J36" i="63"/>
  <c r="I36" i="63" s="1"/>
  <c r="J35" i="63"/>
  <c r="I35" i="63" s="1"/>
  <c r="J34" i="63"/>
  <c r="I34" i="63" s="1"/>
  <c r="J33" i="63"/>
  <c r="I33" i="63" s="1"/>
  <c r="J32" i="63"/>
  <c r="I32" i="63" s="1"/>
  <c r="J31" i="63"/>
  <c r="I31" i="63" s="1"/>
  <c r="J30" i="63"/>
  <c r="I30" i="63" s="1"/>
  <c r="J29" i="63"/>
  <c r="I29" i="63" s="1"/>
  <c r="J28" i="63"/>
  <c r="I28" i="63" s="1"/>
  <c r="J27" i="63"/>
  <c r="I27" i="63" s="1"/>
  <c r="J26" i="63"/>
  <c r="I26" i="63" s="1"/>
  <c r="J25" i="63"/>
  <c r="I25" i="63" s="1"/>
  <c r="J24" i="63"/>
  <c r="I24" i="63" s="1"/>
  <c r="J22" i="63"/>
  <c r="I22" i="63" s="1"/>
  <c r="J21" i="63"/>
  <c r="I21" i="63" s="1"/>
  <c r="J20" i="63"/>
  <c r="I20" i="63" s="1"/>
  <c r="J23" i="63"/>
  <c r="I23" i="63" s="1"/>
  <c r="W26" i="63"/>
  <c r="X25" i="63" s="1"/>
  <c r="U111" i="45"/>
  <c r="I111" i="45"/>
  <c r="U95" i="45"/>
  <c r="I95" i="45"/>
  <c r="U66" i="45"/>
  <c r="I66" i="45"/>
  <c r="U44" i="45"/>
  <c r="O16" i="45" s="1"/>
  <c r="H64" i="63" s="1"/>
  <c r="Q44" i="45"/>
  <c r="E44" i="45"/>
  <c r="C16" i="45" s="1"/>
  <c r="D64" i="63" s="1"/>
  <c r="U42" i="45"/>
  <c r="L16" i="45" s="1"/>
  <c r="G64" i="63" s="1"/>
  <c r="S28" i="45"/>
  <c r="S27" i="45"/>
  <c r="S26" i="45"/>
  <c r="S25" i="45"/>
  <c r="S24" i="45"/>
  <c r="S23" i="45"/>
  <c r="S22" i="45"/>
  <c r="S21" i="45"/>
  <c r="U111" i="46"/>
  <c r="I111" i="46"/>
  <c r="U95" i="46"/>
  <c r="I95" i="46"/>
  <c r="U66" i="46"/>
  <c r="I66" i="46"/>
  <c r="U44" i="46"/>
  <c r="O16" i="46" s="1"/>
  <c r="H65" i="63" s="1"/>
  <c r="Q44" i="46"/>
  <c r="E44" i="46"/>
  <c r="C16" i="46" s="1"/>
  <c r="D65" i="63" s="1"/>
  <c r="U42" i="46"/>
  <c r="L16" i="46" s="1"/>
  <c r="G65" i="63" s="1"/>
  <c r="S28" i="46"/>
  <c r="S27" i="46"/>
  <c r="S26" i="46"/>
  <c r="S25" i="46"/>
  <c r="S24" i="46"/>
  <c r="S23" i="46"/>
  <c r="S22" i="46"/>
  <c r="S21" i="46"/>
  <c r="U111" i="47"/>
  <c r="I111" i="47"/>
  <c r="U95" i="47"/>
  <c r="I95" i="47"/>
  <c r="U66" i="47"/>
  <c r="I66" i="47"/>
  <c r="U44" i="47"/>
  <c r="O16" i="47" s="1"/>
  <c r="H66" i="63" s="1"/>
  <c r="Q44" i="47"/>
  <c r="E44" i="47"/>
  <c r="C16" i="47" s="1"/>
  <c r="D66" i="63" s="1"/>
  <c r="U42" i="47"/>
  <c r="L16" i="47" s="1"/>
  <c r="G66" i="63" s="1"/>
  <c r="S28" i="47"/>
  <c r="S27" i="47"/>
  <c r="S26" i="47"/>
  <c r="S25" i="47"/>
  <c r="S24" i="47"/>
  <c r="S23" i="47"/>
  <c r="S22" i="47"/>
  <c r="S21" i="47"/>
  <c r="X30" i="63" l="1"/>
  <c r="X32" i="63"/>
  <c r="X29" i="63"/>
  <c r="X31" i="63"/>
  <c r="X33" i="63"/>
  <c r="S30" i="45"/>
  <c r="S32" i="45" s="1"/>
  <c r="I16" i="45" s="1"/>
  <c r="F64" i="63" s="1"/>
  <c r="U32" i="47"/>
  <c r="U30" i="45"/>
  <c r="U30" i="46"/>
  <c r="U32" i="45"/>
  <c r="Y32" i="63"/>
  <c r="S30" i="47"/>
  <c r="S32" i="47" s="1"/>
  <c r="I16" i="47" s="1"/>
  <c r="F66" i="63" s="1"/>
  <c r="F16" i="45"/>
  <c r="E64" i="63" s="1"/>
  <c r="U32" i="46"/>
  <c r="S30" i="46"/>
  <c r="S32" i="46" s="1"/>
  <c r="I16" i="46" s="1"/>
  <c r="F65" i="63" s="1"/>
  <c r="X21" i="63"/>
  <c r="X22" i="63"/>
  <c r="X23" i="63"/>
  <c r="X24" i="63"/>
  <c r="U30" i="47"/>
  <c r="S23" i="29"/>
  <c r="E44" i="16"/>
  <c r="C16" i="16" s="1"/>
  <c r="D35" i="63" s="1"/>
  <c r="G20" i="16"/>
  <c r="U111" i="62" l="1"/>
  <c r="I111" i="62"/>
  <c r="U95" i="62"/>
  <c r="I95" i="62"/>
  <c r="U66" i="62"/>
  <c r="I66" i="62"/>
  <c r="U44" i="62"/>
  <c r="O16" i="62" s="1"/>
  <c r="Q44" i="62"/>
  <c r="E44" i="62"/>
  <c r="C16" i="62" s="1"/>
  <c r="U42" i="62"/>
  <c r="L16" i="62" s="1"/>
  <c r="S28" i="62"/>
  <c r="S27" i="62"/>
  <c r="S26" i="62"/>
  <c r="S25" i="62"/>
  <c r="S24" i="62"/>
  <c r="S23" i="62"/>
  <c r="S22" i="62"/>
  <c r="S21" i="62"/>
  <c r="U111" i="61"/>
  <c r="I111" i="61"/>
  <c r="U95" i="61"/>
  <c r="I95" i="61"/>
  <c r="U66" i="61"/>
  <c r="I66" i="61"/>
  <c r="U44" i="61"/>
  <c r="O16" i="61" s="1"/>
  <c r="H80" i="63" s="1"/>
  <c r="Q44" i="61"/>
  <c r="E44" i="61"/>
  <c r="C16" i="61" s="1"/>
  <c r="D80" i="63" s="1"/>
  <c r="U42" i="61"/>
  <c r="L16" i="61" s="1"/>
  <c r="G80" i="63" s="1"/>
  <c r="S28" i="61"/>
  <c r="S27" i="61"/>
  <c r="S26" i="61"/>
  <c r="S25" i="61"/>
  <c r="S24" i="61"/>
  <c r="S23" i="61"/>
  <c r="S22" i="61"/>
  <c r="S21" i="61"/>
  <c r="U111" i="60"/>
  <c r="I111" i="60"/>
  <c r="U95" i="60"/>
  <c r="I95" i="60"/>
  <c r="U66" i="60"/>
  <c r="I66" i="60"/>
  <c r="U44" i="60"/>
  <c r="O16" i="60" s="1"/>
  <c r="H79" i="63" s="1"/>
  <c r="Q44" i="60"/>
  <c r="E44" i="60"/>
  <c r="C16" i="60" s="1"/>
  <c r="D79" i="63" s="1"/>
  <c r="U42" i="60"/>
  <c r="L16" i="60" s="1"/>
  <c r="G79" i="63" s="1"/>
  <c r="S28" i="60"/>
  <c r="S27" i="60"/>
  <c r="S26" i="60"/>
  <c r="S25" i="60"/>
  <c r="S24" i="60"/>
  <c r="S23" i="60"/>
  <c r="S22" i="60"/>
  <c r="S21" i="60"/>
  <c r="U111" i="59"/>
  <c r="I111" i="59"/>
  <c r="U95" i="59"/>
  <c r="I95" i="59"/>
  <c r="U66" i="59"/>
  <c r="I66" i="59"/>
  <c r="U44" i="59"/>
  <c r="O16" i="59" s="1"/>
  <c r="H78" i="63" s="1"/>
  <c r="Q44" i="59"/>
  <c r="E44" i="59"/>
  <c r="C16" i="59" s="1"/>
  <c r="D78" i="63" s="1"/>
  <c r="U42" i="59"/>
  <c r="L16" i="59" s="1"/>
  <c r="G78" i="63" s="1"/>
  <c r="S28" i="59"/>
  <c r="S27" i="59"/>
  <c r="S26" i="59"/>
  <c r="S25" i="59"/>
  <c r="S24" i="59"/>
  <c r="S23" i="59"/>
  <c r="S22" i="59"/>
  <c r="S21" i="59"/>
  <c r="U111" i="58"/>
  <c r="I111" i="58"/>
  <c r="U95" i="58"/>
  <c r="I95" i="58"/>
  <c r="U66" i="58"/>
  <c r="I66" i="58"/>
  <c r="U44" i="58"/>
  <c r="O16" i="58" s="1"/>
  <c r="H77" i="63" s="1"/>
  <c r="Q44" i="58"/>
  <c r="E44" i="58"/>
  <c r="C16" i="58" s="1"/>
  <c r="D77" i="63" s="1"/>
  <c r="U42" i="58"/>
  <c r="L16" i="58" s="1"/>
  <c r="G77" i="63" s="1"/>
  <c r="S28" i="58"/>
  <c r="S27" i="58"/>
  <c r="S26" i="58"/>
  <c r="S25" i="58"/>
  <c r="S24" i="58"/>
  <c r="S23" i="58"/>
  <c r="S22" i="58"/>
  <c r="S21" i="58"/>
  <c r="F16" i="58"/>
  <c r="E77" i="63" s="1"/>
  <c r="O16" i="57"/>
  <c r="H76" i="63" s="1"/>
  <c r="C16" i="57"/>
  <c r="D76" i="63" s="1"/>
  <c r="L16" i="57"/>
  <c r="G76" i="63" s="1"/>
  <c r="I16" i="57"/>
  <c r="F76" i="63" s="1"/>
  <c r="U111" i="56"/>
  <c r="I111" i="56"/>
  <c r="U95" i="56"/>
  <c r="I95" i="56"/>
  <c r="U66" i="56"/>
  <c r="I66" i="56"/>
  <c r="U44" i="56"/>
  <c r="O16" i="56" s="1"/>
  <c r="H75" i="63" s="1"/>
  <c r="Q44" i="56"/>
  <c r="E44" i="56"/>
  <c r="C16" i="56" s="1"/>
  <c r="D75" i="63" s="1"/>
  <c r="U42" i="56"/>
  <c r="L16" i="56" s="1"/>
  <c r="G75" i="63" s="1"/>
  <c r="S28" i="56"/>
  <c r="S27" i="56"/>
  <c r="S26" i="56"/>
  <c r="S25" i="56"/>
  <c r="S24" i="56"/>
  <c r="S23" i="56"/>
  <c r="S22" i="56"/>
  <c r="S21" i="56"/>
  <c r="U111" i="55"/>
  <c r="I111" i="55"/>
  <c r="U95" i="55"/>
  <c r="I95" i="55"/>
  <c r="U66" i="55"/>
  <c r="I66" i="55"/>
  <c r="U44" i="55"/>
  <c r="O16" i="55" s="1"/>
  <c r="H74" i="63" s="1"/>
  <c r="Q44" i="55"/>
  <c r="E44" i="55"/>
  <c r="C16" i="55" s="1"/>
  <c r="D74" i="63" s="1"/>
  <c r="U42" i="55"/>
  <c r="L16" i="55" s="1"/>
  <c r="G74" i="63" s="1"/>
  <c r="S28" i="55"/>
  <c r="S27" i="55"/>
  <c r="S26" i="55"/>
  <c r="S25" i="55"/>
  <c r="S24" i="55"/>
  <c r="S23" i="55"/>
  <c r="S22" i="55"/>
  <c r="S21" i="55"/>
  <c r="U111" i="54"/>
  <c r="I111" i="54"/>
  <c r="U95" i="54"/>
  <c r="I95" i="54"/>
  <c r="U66" i="54"/>
  <c r="I66" i="54"/>
  <c r="U44" i="54"/>
  <c r="O16" i="54" s="1"/>
  <c r="H73" i="63" s="1"/>
  <c r="Q44" i="54"/>
  <c r="E44" i="54"/>
  <c r="C16" i="54" s="1"/>
  <c r="D73" i="63" s="1"/>
  <c r="U42" i="54"/>
  <c r="L16" i="54" s="1"/>
  <c r="G73" i="63" s="1"/>
  <c r="S28" i="54"/>
  <c r="S27" i="54"/>
  <c r="S26" i="54"/>
  <c r="S25" i="54"/>
  <c r="S24" i="54"/>
  <c r="S23" i="54"/>
  <c r="S22" i="54"/>
  <c r="S21" i="54"/>
  <c r="U111" i="53"/>
  <c r="I111" i="53"/>
  <c r="U95" i="53"/>
  <c r="I95" i="53"/>
  <c r="U66" i="53"/>
  <c r="I66" i="53"/>
  <c r="U44" i="53"/>
  <c r="O16" i="53" s="1"/>
  <c r="H72" i="63" s="1"/>
  <c r="Q44" i="53"/>
  <c r="E44" i="53"/>
  <c r="C16" i="53" s="1"/>
  <c r="D72" i="63" s="1"/>
  <c r="U42" i="53"/>
  <c r="L16" i="53" s="1"/>
  <c r="G72" i="63" s="1"/>
  <c r="S28" i="53"/>
  <c r="S27" i="53"/>
  <c r="S26" i="53"/>
  <c r="S25" i="53"/>
  <c r="S24" i="53"/>
  <c r="S23" i="53"/>
  <c r="S22" i="53"/>
  <c r="S21" i="53"/>
  <c r="U111" i="52"/>
  <c r="I111" i="52"/>
  <c r="U95" i="52"/>
  <c r="I95" i="52"/>
  <c r="U66" i="52"/>
  <c r="I66" i="52"/>
  <c r="U44" i="52"/>
  <c r="O16" i="52" s="1"/>
  <c r="H71" i="63" s="1"/>
  <c r="Q44" i="52"/>
  <c r="E44" i="52"/>
  <c r="C16" i="52" s="1"/>
  <c r="D71" i="63" s="1"/>
  <c r="U42" i="52"/>
  <c r="L16" i="52" s="1"/>
  <c r="G71" i="63" s="1"/>
  <c r="S28" i="52"/>
  <c r="S27" i="52"/>
  <c r="S26" i="52"/>
  <c r="S25" i="52"/>
  <c r="S24" i="52"/>
  <c r="S23" i="52"/>
  <c r="S22" i="52"/>
  <c r="S21" i="52"/>
  <c r="U111" i="51"/>
  <c r="I111" i="51"/>
  <c r="U95" i="51"/>
  <c r="I95" i="51"/>
  <c r="U66" i="51"/>
  <c r="I66" i="51"/>
  <c r="U44" i="51"/>
  <c r="O16" i="51" s="1"/>
  <c r="H70" i="63" s="1"/>
  <c r="Q44" i="51"/>
  <c r="E44" i="51"/>
  <c r="C16" i="51" s="1"/>
  <c r="D70" i="63" s="1"/>
  <c r="U42" i="51"/>
  <c r="L16" i="51" s="1"/>
  <c r="G70" i="63" s="1"/>
  <c r="S28" i="51"/>
  <c r="S27" i="51"/>
  <c r="S26" i="51"/>
  <c r="S25" i="51"/>
  <c r="S24" i="51"/>
  <c r="S23" i="51"/>
  <c r="S22" i="51"/>
  <c r="S21" i="51"/>
  <c r="U111" i="50"/>
  <c r="I111" i="50"/>
  <c r="U95" i="50"/>
  <c r="I95" i="50"/>
  <c r="U66" i="50"/>
  <c r="I66" i="50"/>
  <c r="U44" i="50"/>
  <c r="O16" i="50" s="1"/>
  <c r="H69" i="63" s="1"/>
  <c r="Q44" i="50"/>
  <c r="E44" i="50"/>
  <c r="C16" i="50" s="1"/>
  <c r="D69" i="63" s="1"/>
  <c r="U42" i="50"/>
  <c r="L16" i="50" s="1"/>
  <c r="G69" i="63" s="1"/>
  <c r="S28" i="50"/>
  <c r="S27" i="50"/>
  <c r="S26" i="50"/>
  <c r="S25" i="50"/>
  <c r="S24" i="50"/>
  <c r="S23" i="50"/>
  <c r="S22" i="50"/>
  <c r="S21" i="50"/>
  <c r="F16" i="50"/>
  <c r="E69" i="63" s="1"/>
  <c r="U111" i="49"/>
  <c r="I111" i="49"/>
  <c r="U95" i="49"/>
  <c r="I95" i="49"/>
  <c r="U66" i="49"/>
  <c r="I66" i="49"/>
  <c r="U44" i="49"/>
  <c r="O16" i="49" s="1"/>
  <c r="H68" i="63" s="1"/>
  <c r="Q44" i="49"/>
  <c r="E44" i="49"/>
  <c r="C16" i="49" s="1"/>
  <c r="D68" i="63" s="1"/>
  <c r="U42" i="49"/>
  <c r="L16" i="49" s="1"/>
  <c r="G68" i="63" s="1"/>
  <c r="S28" i="49"/>
  <c r="S27" i="49"/>
  <c r="S26" i="49"/>
  <c r="S25" i="49"/>
  <c r="S24" i="49"/>
  <c r="S23" i="49"/>
  <c r="S22" i="49"/>
  <c r="S21" i="49"/>
  <c r="U111" i="48"/>
  <c r="I111" i="48"/>
  <c r="U95" i="48"/>
  <c r="I95" i="48"/>
  <c r="U66" i="48"/>
  <c r="I66" i="48"/>
  <c r="U44" i="48"/>
  <c r="O16" i="48" s="1"/>
  <c r="H67" i="63" s="1"/>
  <c r="Q44" i="48"/>
  <c r="E44" i="48"/>
  <c r="C16" i="48" s="1"/>
  <c r="D67" i="63" s="1"/>
  <c r="U42" i="48"/>
  <c r="L16" i="48" s="1"/>
  <c r="G67" i="63" s="1"/>
  <c r="S28" i="48"/>
  <c r="S27" i="48"/>
  <c r="S26" i="48"/>
  <c r="S25" i="48"/>
  <c r="S24" i="48"/>
  <c r="S23" i="48"/>
  <c r="S22" i="48"/>
  <c r="S21" i="48"/>
  <c r="K11" i="47"/>
  <c r="U111" i="44"/>
  <c r="I111" i="44"/>
  <c r="U95" i="44"/>
  <c r="I95" i="44"/>
  <c r="U66" i="44"/>
  <c r="I66" i="44"/>
  <c r="U44" i="44"/>
  <c r="O16" i="44" s="1"/>
  <c r="H63" i="63" s="1"/>
  <c r="Q44" i="44"/>
  <c r="E44" i="44"/>
  <c r="C16" i="44" s="1"/>
  <c r="D63" i="63" s="1"/>
  <c r="U42" i="44"/>
  <c r="L16" i="44" s="1"/>
  <c r="G63" i="63" s="1"/>
  <c r="S28" i="44"/>
  <c r="S27" i="44"/>
  <c r="S26" i="44"/>
  <c r="S25" i="44"/>
  <c r="S24" i="44"/>
  <c r="S23" i="44"/>
  <c r="S22" i="44"/>
  <c r="S21" i="44"/>
  <c r="U111" i="43"/>
  <c r="I111" i="43"/>
  <c r="U95" i="43"/>
  <c r="I95" i="43"/>
  <c r="U66" i="43"/>
  <c r="I66" i="43"/>
  <c r="U44" i="43"/>
  <c r="O16" i="43" s="1"/>
  <c r="H62" i="63" s="1"/>
  <c r="Q44" i="43"/>
  <c r="E44" i="43"/>
  <c r="C16" i="43" s="1"/>
  <c r="D62" i="63" s="1"/>
  <c r="U42" i="43"/>
  <c r="L16" i="43" s="1"/>
  <c r="G62" i="63" s="1"/>
  <c r="S28" i="43"/>
  <c r="S27" i="43"/>
  <c r="S26" i="43"/>
  <c r="S25" i="43"/>
  <c r="S24" i="43"/>
  <c r="S23" i="43"/>
  <c r="S22" i="43"/>
  <c r="S21" i="43"/>
  <c r="U111" i="42"/>
  <c r="I111" i="42"/>
  <c r="U95" i="42"/>
  <c r="I95" i="42"/>
  <c r="U66" i="42"/>
  <c r="I66" i="42"/>
  <c r="U44" i="42"/>
  <c r="O16" i="42" s="1"/>
  <c r="H61" i="63" s="1"/>
  <c r="Q44" i="42"/>
  <c r="E44" i="42"/>
  <c r="C16" i="42" s="1"/>
  <c r="D61" i="63" s="1"/>
  <c r="U42" i="42"/>
  <c r="L16" i="42" s="1"/>
  <c r="G61" i="63" s="1"/>
  <c r="S28" i="42"/>
  <c r="S27" i="42"/>
  <c r="S26" i="42"/>
  <c r="S25" i="42"/>
  <c r="S24" i="42"/>
  <c r="S23" i="42"/>
  <c r="S22" i="42"/>
  <c r="S21" i="42"/>
  <c r="U111" i="41"/>
  <c r="I111" i="41"/>
  <c r="U95" i="41"/>
  <c r="I95" i="41"/>
  <c r="U66" i="41"/>
  <c r="I66" i="41"/>
  <c r="U44" i="41"/>
  <c r="O16" i="41" s="1"/>
  <c r="H60" i="63" s="1"/>
  <c r="Q44" i="41"/>
  <c r="E44" i="41"/>
  <c r="C16" i="41" s="1"/>
  <c r="D60" i="63" s="1"/>
  <c r="U42" i="41"/>
  <c r="L16" i="41" s="1"/>
  <c r="G60" i="63" s="1"/>
  <c r="S28" i="41"/>
  <c r="S27" i="41"/>
  <c r="S26" i="41"/>
  <c r="S25" i="41"/>
  <c r="S24" i="41"/>
  <c r="S23" i="41"/>
  <c r="S22" i="41"/>
  <c r="S21" i="41"/>
  <c r="U111" i="40"/>
  <c r="I111" i="40"/>
  <c r="U95" i="40"/>
  <c r="I95" i="40"/>
  <c r="U66" i="40"/>
  <c r="I66" i="40"/>
  <c r="U44" i="40"/>
  <c r="O16" i="40" s="1"/>
  <c r="H59" i="63" s="1"/>
  <c r="Q44" i="40"/>
  <c r="E44" i="40"/>
  <c r="C16" i="40" s="1"/>
  <c r="D59" i="63" s="1"/>
  <c r="U42" i="40"/>
  <c r="L16" i="40" s="1"/>
  <c r="G59" i="63" s="1"/>
  <c r="S28" i="40"/>
  <c r="S27" i="40"/>
  <c r="S26" i="40"/>
  <c r="S25" i="40"/>
  <c r="S24" i="40"/>
  <c r="S23" i="40"/>
  <c r="S22" i="40"/>
  <c r="S21" i="40"/>
  <c r="F16" i="40"/>
  <c r="E59" i="63" s="1"/>
  <c r="U111" i="39"/>
  <c r="I111" i="39"/>
  <c r="U95" i="39"/>
  <c r="I95" i="39"/>
  <c r="U66" i="39"/>
  <c r="I66" i="39"/>
  <c r="U44" i="39"/>
  <c r="O16" i="39" s="1"/>
  <c r="H58" i="63" s="1"/>
  <c r="Q44" i="39"/>
  <c r="E44" i="39"/>
  <c r="C16" i="39" s="1"/>
  <c r="D58" i="63" s="1"/>
  <c r="U42" i="39"/>
  <c r="L16" i="39" s="1"/>
  <c r="G58" i="63" s="1"/>
  <c r="S28" i="39"/>
  <c r="S27" i="39"/>
  <c r="S26" i="39"/>
  <c r="S25" i="39"/>
  <c r="S24" i="39"/>
  <c r="S23" i="39"/>
  <c r="S22" i="39"/>
  <c r="S21" i="39"/>
  <c r="U111" i="38"/>
  <c r="I111" i="38"/>
  <c r="U95" i="38"/>
  <c r="I95" i="38"/>
  <c r="U66" i="38"/>
  <c r="I66" i="38"/>
  <c r="U44" i="38"/>
  <c r="O16" i="38" s="1"/>
  <c r="H57" i="63" s="1"/>
  <c r="Q44" i="38"/>
  <c r="E44" i="38"/>
  <c r="C16" i="38" s="1"/>
  <c r="D57" i="63" s="1"/>
  <c r="U42" i="38"/>
  <c r="L16" i="38" s="1"/>
  <c r="G57" i="63" s="1"/>
  <c r="S28" i="38"/>
  <c r="S27" i="38"/>
  <c r="S26" i="38"/>
  <c r="S25" i="38"/>
  <c r="S24" i="38"/>
  <c r="U32" i="38" s="1"/>
  <c r="S23" i="38"/>
  <c r="S22" i="38"/>
  <c r="S21" i="38"/>
  <c r="U111" i="37"/>
  <c r="I111" i="37"/>
  <c r="U95" i="37"/>
  <c r="I95" i="37"/>
  <c r="U66" i="37"/>
  <c r="I66" i="37"/>
  <c r="U44" i="37"/>
  <c r="O16" i="37" s="1"/>
  <c r="H56" i="63" s="1"/>
  <c r="Q44" i="37"/>
  <c r="E44" i="37"/>
  <c r="C16" i="37" s="1"/>
  <c r="D56" i="63" s="1"/>
  <c r="U42" i="37"/>
  <c r="L16" i="37" s="1"/>
  <c r="G56" i="63" s="1"/>
  <c r="S28" i="37"/>
  <c r="S27" i="37"/>
  <c r="S26" i="37"/>
  <c r="S25" i="37"/>
  <c r="S24" i="37"/>
  <c r="S23" i="37"/>
  <c r="S22" i="37"/>
  <c r="S21" i="37"/>
  <c r="F16" i="37"/>
  <c r="E56" i="63" s="1"/>
  <c r="U111" i="36"/>
  <c r="I111" i="36"/>
  <c r="U95" i="36"/>
  <c r="I95" i="36"/>
  <c r="U66" i="36"/>
  <c r="I66" i="36"/>
  <c r="U44" i="36"/>
  <c r="O16" i="36" s="1"/>
  <c r="H55" i="63" s="1"/>
  <c r="Q44" i="36"/>
  <c r="E44" i="36"/>
  <c r="C16" i="36" s="1"/>
  <c r="D55" i="63" s="1"/>
  <c r="U42" i="36"/>
  <c r="L16" i="36" s="1"/>
  <c r="G55" i="63" s="1"/>
  <c r="S28" i="36"/>
  <c r="S27" i="36"/>
  <c r="S26" i="36"/>
  <c r="S25" i="36"/>
  <c r="S24" i="36"/>
  <c r="U32" i="36" s="1"/>
  <c r="S23" i="36"/>
  <c r="S22" i="36"/>
  <c r="S21" i="36"/>
  <c r="U111" i="35"/>
  <c r="I111" i="35"/>
  <c r="U95" i="35"/>
  <c r="I95" i="35"/>
  <c r="U66" i="35"/>
  <c r="I66" i="35"/>
  <c r="U44" i="35"/>
  <c r="O16" i="35" s="1"/>
  <c r="H54" i="63" s="1"/>
  <c r="Q44" i="35"/>
  <c r="E44" i="35"/>
  <c r="C16" i="35" s="1"/>
  <c r="D54" i="63" s="1"/>
  <c r="U42" i="35"/>
  <c r="L16" i="35" s="1"/>
  <c r="G54" i="63" s="1"/>
  <c r="S28" i="35"/>
  <c r="S27" i="35"/>
  <c r="S26" i="35"/>
  <c r="S25" i="35"/>
  <c r="S24" i="35"/>
  <c r="S23" i="35"/>
  <c r="S22" i="35"/>
  <c r="S21" i="35"/>
  <c r="U111" i="34"/>
  <c r="I111" i="34"/>
  <c r="U95" i="34"/>
  <c r="I95" i="34"/>
  <c r="U66" i="34"/>
  <c r="I66" i="34"/>
  <c r="U44" i="34"/>
  <c r="O16" i="34" s="1"/>
  <c r="H53" i="63" s="1"/>
  <c r="Q44" i="34"/>
  <c r="E44" i="34"/>
  <c r="C16" i="34" s="1"/>
  <c r="D53" i="63" s="1"/>
  <c r="U42" i="34"/>
  <c r="L16" i="34" s="1"/>
  <c r="G53" i="63" s="1"/>
  <c r="S28" i="34"/>
  <c r="S27" i="34"/>
  <c r="S26" i="34"/>
  <c r="S25" i="34"/>
  <c r="S24" i="34"/>
  <c r="S23" i="34"/>
  <c r="S22" i="34"/>
  <c r="S21" i="34"/>
  <c r="F16" i="34"/>
  <c r="E53" i="63" s="1"/>
  <c r="U111" i="33"/>
  <c r="I111" i="33"/>
  <c r="U95" i="33"/>
  <c r="I95" i="33"/>
  <c r="U66" i="33"/>
  <c r="I66" i="33"/>
  <c r="U44" i="33"/>
  <c r="O16" i="33" s="1"/>
  <c r="H52" i="63" s="1"/>
  <c r="Q44" i="33"/>
  <c r="E44" i="33"/>
  <c r="C16" i="33" s="1"/>
  <c r="D52" i="63" s="1"/>
  <c r="U42" i="33"/>
  <c r="L16" i="33" s="1"/>
  <c r="G52" i="63" s="1"/>
  <c r="S28" i="33"/>
  <c r="S27" i="33"/>
  <c r="S26" i="33"/>
  <c r="S25" i="33"/>
  <c r="S24" i="33"/>
  <c r="S23" i="33"/>
  <c r="S22" i="33"/>
  <c r="S21" i="33"/>
  <c r="U111" i="32"/>
  <c r="I111" i="32"/>
  <c r="U95" i="32"/>
  <c r="I95" i="32"/>
  <c r="U66" i="32"/>
  <c r="I66" i="32"/>
  <c r="U44" i="32"/>
  <c r="O16" i="32" s="1"/>
  <c r="H51" i="63" s="1"/>
  <c r="Q44" i="32"/>
  <c r="E44" i="32"/>
  <c r="C16" i="32" s="1"/>
  <c r="D51" i="63" s="1"/>
  <c r="U42" i="32"/>
  <c r="L16" i="32" s="1"/>
  <c r="G51" i="63" s="1"/>
  <c r="S28" i="32"/>
  <c r="S27" i="32"/>
  <c r="S26" i="32"/>
  <c r="S25" i="32"/>
  <c r="S24" i="32"/>
  <c r="S23" i="32"/>
  <c r="S22" i="32"/>
  <c r="S21" i="32"/>
  <c r="U111" i="31"/>
  <c r="I111" i="31"/>
  <c r="U95" i="31"/>
  <c r="I95" i="31"/>
  <c r="U66" i="31"/>
  <c r="I66" i="31"/>
  <c r="U44" i="31"/>
  <c r="O16" i="31" s="1"/>
  <c r="H50" i="63" s="1"/>
  <c r="Q44" i="31"/>
  <c r="E44" i="31"/>
  <c r="C16" i="31" s="1"/>
  <c r="D50" i="63" s="1"/>
  <c r="U42" i="31"/>
  <c r="L16" i="31" s="1"/>
  <c r="G50" i="63" s="1"/>
  <c r="S28" i="31"/>
  <c r="S27" i="31"/>
  <c r="S26" i="31"/>
  <c r="S25" i="31"/>
  <c r="S24" i="31"/>
  <c r="S23" i="31"/>
  <c r="S22" i="31"/>
  <c r="S21" i="31"/>
  <c r="U111" i="30"/>
  <c r="I111" i="30"/>
  <c r="U95" i="30"/>
  <c r="I95" i="30"/>
  <c r="U66" i="30"/>
  <c r="I66" i="30"/>
  <c r="U44" i="30"/>
  <c r="O16" i="30" s="1"/>
  <c r="H49" i="63" s="1"/>
  <c r="Q44" i="30"/>
  <c r="E44" i="30"/>
  <c r="C16" i="30" s="1"/>
  <c r="D49" i="63" s="1"/>
  <c r="U42" i="30"/>
  <c r="L16" i="30" s="1"/>
  <c r="G49" i="63" s="1"/>
  <c r="S28" i="30"/>
  <c r="S27" i="30"/>
  <c r="S26" i="30"/>
  <c r="S25" i="30"/>
  <c r="S24" i="30"/>
  <c r="S23" i="30"/>
  <c r="S22" i="30"/>
  <c r="S21" i="30"/>
  <c r="U111" i="29"/>
  <c r="I111" i="29"/>
  <c r="U95" i="29"/>
  <c r="I95" i="29"/>
  <c r="U66" i="29"/>
  <c r="I66" i="29"/>
  <c r="U44" i="29"/>
  <c r="O16" i="29" s="1"/>
  <c r="H48" i="63" s="1"/>
  <c r="Q44" i="29"/>
  <c r="E44" i="29"/>
  <c r="C16" i="29" s="1"/>
  <c r="D48" i="63" s="1"/>
  <c r="U42" i="29"/>
  <c r="L16" i="29" s="1"/>
  <c r="G48" i="63" s="1"/>
  <c r="S28" i="29"/>
  <c r="S27" i="29"/>
  <c r="S26" i="29"/>
  <c r="S25" i="29"/>
  <c r="S24" i="29"/>
  <c r="S22" i="29"/>
  <c r="S21" i="29"/>
  <c r="U111" i="28"/>
  <c r="I111" i="28"/>
  <c r="U95" i="28"/>
  <c r="I95" i="28"/>
  <c r="U66" i="28"/>
  <c r="I66" i="28"/>
  <c r="U44" i="28"/>
  <c r="O16" i="28" s="1"/>
  <c r="H47" i="63" s="1"/>
  <c r="Q44" i="28"/>
  <c r="E44" i="28"/>
  <c r="C16" i="28" s="1"/>
  <c r="D47" i="63" s="1"/>
  <c r="U42" i="28"/>
  <c r="L16" i="28" s="1"/>
  <c r="G47" i="63" s="1"/>
  <c r="S28" i="28"/>
  <c r="S27" i="28"/>
  <c r="S26" i="28"/>
  <c r="S25" i="28"/>
  <c r="S24" i="28"/>
  <c r="U32" i="28" s="1"/>
  <c r="S23" i="28"/>
  <c r="S22" i="28"/>
  <c r="S21" i="28"/>
  <c r="F16" i="28"/>
  <c r="E47" i="63" s="1"/>
  <c r="U111" i="27"/>
  <c r="I111" i="27"/>
  <c r="U95" i="27"/>
  <c r="I95" i="27"/>
  <c r="U66" i="27"/>
  <c r="I66" i="27"/>
  <c r="U44" i="27"/>
  <c r="O16" i="27" s="1"/>
  <c r="H46" i="63" s="1"/>
  <c r="Q44" i="27"/>
  <c r="E44" i="27"/>
  <c r="C16" i="27" s="1"/>
  <c r="D46" i="63" s="1"/>
  <c r="U42" i="27"/>
  <c r="L16" i="27" s="1"/>
  <c r="G46" i="63" s="1"/>
  <c r="S28" i="27"/>
  <c r="S27" i="27"/>
  <c r="S26" i="27"/>
  <c r="S25" i="27"/>
  <c r="S24" i="27"/>
  <c r="S23" i="27"/>
  <c r="S22" i="27"/>
  <c r="S21" i="27"/>
  <c r="U111" i="26"/>
  <c r="I111" i="26"/>
  <c r="U95" i="26"/>
  <c r="I95" i="26"/>
  <c r="U66" i="26"/>
  <c r="I66" i="26"/>
  <c r="U44" i="26"/>
  <c r="O16" i="26" s="1"/>
  <c r="H45" i="63" s="1"/>
  <c r="Q44" i="26"/>
  <c r="E44" i="26"/>
  <c r="C16" i="26" s="1"/>
  <c r="D45" i="63" s="1"/>
  <c r="U42" i="26"/>
  <c r="L16" i="26" s="1"/>
  <c r="G45" i="63" s="1"/>
  <c r="S28" i="26"/>
  <c r="S27" i="26"/>
  <c r="S26" i="26"/>
  <c r="S25" i="26"/>
  <c r="S24" i="26"/>
  <c r="S23" i="26"/>
  <c r="S22" i="26"/>
  <c r="S21" i="26"/>
  <c r="U111" i="25"/>
  <c r="I111" i="25"/>
  <c r="U95" i="25"/>
  <c r="I95" i="25"/>
  <c r="U66" i="25"/>
  <c r="I66" i="25"/>
  <c r="U44" i="25"/>
  <c r="O16" i="25" s="1"/>
  <c r="H44" i="63" s="1"/>
  <c r="Q44" i="25"/>
  <c r="E44" i="25"/>
  <c r="C16" i="25" s="1"/>
  <c r="D44" i="63" s="1"/>
  <c r="U42" i="25"/>
  <c r="L16" i="25" s="1"/>
  <c r="G44" i="63" s="1"/>
  <c r="S28" i="25"/>
  <c r="S27" i="25"/>
  <c r="S26" i="25"/>
  <c r="S25" i="25"/>
  <c r="S24" i="25"/>
  <c r="S23" i="25"/>
  <c r="S22" i="25"/>
  <c r="S21" i="25"/>
  <c r="U111" i="24"/>
  <c r="I111" i="24"/>
  <c r="U95" i="24"/>
  <c r="I95" i="24"/>
  <c r="U66" i="24"/>
  <c r="I66" i="24"/>
  <c r="U44" i="24"/>
  <c r="O16" i="24" s="1"/>
  <c r="H43" i="63" s="1"/>
  <c r="Q44" i="24"/>
  <c r="E44" i="24"/>
  <c r="C16" i="24" s="1"/>
  <c r="D43" i="63" s="1"/>
  <c r="U42" i="24"/>
  <c r="L16" i="24" s="1"/>
  <c r="G43" i="63" s="1"/>
  <c r="S28" i="24"/>
  <c r="S27" i="24"/>
  <c r="S26" i="24"/>
  <c r="S25" i="24"/>
  <c r="S24" i="24"/>
  <c r="S23" i="24"/>
  <c r="S22" i="24"/>
  <c r="S21" i="24"/>
  <c r="U111" i="23"/>
  <c r="I111" i="23"/>
  <c r="U95" i="23"/>
  <c r="I95" i="23"/>
  <c r="U66" i="23"/>
  <c r="I66" i="23"/>
  <c r="U44" i="23"/>
  <c r="O16" i="23" s="1"/>
  <c r="H42" i="63" s="1"/>
  <c r="Q44" i="23"/>
  <c r="E44" i="23"/>
  <c r="C16" i="23" s="1"/>
  <c r="D42" i="63" s="1"/>
  <c r="U42" i="23"/>
  <c r="L16" i="23" s="1"/>
  <c r="G42" i="63" s="1"/>
  <c r="S28" i="23"/>
  <c r="S27" i="23"/>
  <c r="S26" i="23"/>
  <c r="S25" i="23"/>
  <c r="S24" i="23"/>
  <c r="S23" i="23"/>
  <c r="S22" i="23"/>
  <c r="S21" i="23"/>
  <c r="U111" i="22"/>
  <c r="I111" i="22"/>
  <c r="U95" i="22"/>
  <c r="I95" i="22"/>
  <c r="U66" i="22"/>
  <c r="I66" i="22"/>
  <c r="U44" i="22"/>
  <c r="O16" i="22" s="1"/>
  <c r="H41" i="63" s="1"/>
  <c r="Q44" i="22"/>
  <c r="E44" i="22"/>
  <c r="C16" i="22" s="1"/>
  <c r="D41" i="63" s="1"/>
  <c r="U42" i="22"/>
  <c r="L16" i="22" s="1"/>
  <c r="G41" i="63" s="1"/>
  <c r="S28" i="22"/>
  <c r="S27" i="22"/>
  <c r="S26" i="22"/>
  <c r="S25" i="22"/>
  <c r="S24" i="22"/>
  <c r="S23" i="22"/>
  <c r="S22" i="22"/>
  <c r="S21" i="22"/>
  <c r="U111" i="21"/>
  <c r="I111" i="21"/>
  <c r="U95" i="21"/>
  <c r="I95" i="21"/>
  <c r="U66" i="21"/>
  <c r="I66" i="21"/>
  <c r="U44" i="21"/>
  <c r="O16" i="21" s="1"/>
  <c r="H40" i="63" s="1"/>
  <c r="Q44" i="21"/>
  <c r="E44" i="21"/>
  <c r="C16" i="21" s="1"/>
  <c r="D40" i="63" s="1"/>
  <c r="U42" i="21"/>
  <c r="L16" i="21" s="1"/>
  <c r="G40" i="63" s="1"/>
  <c r="S28" i="21"/>
  <c r="S27" i="21"/>
  <c r="S26" i="21"/>
  <c r="S25" i="21"/>
  <c r="S24" i="21"/>
  <c r="S23" i="21"/>
  <c r="S22" i="21"/>
  <c r="S21" i="21"/>
  <c r="U111" i="20"/>
  <c r="I111" i="20"/>
  <c r="U95" i="20"/>
  <c r="I95" i="20"/>
  <c r="U66" i="20"/>
  <c r="I66" i="20"/>
  <c r="U44" i="20"/>
  <c r="O16" i="20" s="1"/>
  <c r="H39" i="63" s="1"/>
  <c r="Q44" i="20"/>
  <c r="E44" i="20"/>
  <c r="C16" i="20" s="1"/>
  <c r="D39" i="63" s="1"/>
  <c r="U42" i="20"/>
  <c r="L16" i="20" s="1"/>
  <c r="G39" i="63" s="1"/>
  <c r="S28" i="20"/>
  <c r="S27" i="20"/>
  <c r="S26" i="20"/>
  <c r="S25" i="20"/>
  <c r="S24" i="20"/>
  <c r="S23" i="20"/>
  <c r="S22" i="20"/>
  <c r="S21" i="20"/>
  <c r="U111" i="19"/>
  <c r="I111" i="19"/>
  <c r="U95" i="19"/>
  <c r="I95" i="19"/>
  <c r="U66" i="19"/>
  <c r="I66" i="19"/>
  <c r="U44" i="19"/>
  <c r="O16" i="19" s="1"/>
  <c r="H38" i="63" s="1"/>
  <c r="Q44" i="19"/>
  <c r="E44" i="19"/>
  <c r="C16" i="19" s="1"/>
  <c r="D38" i="63" s="1"/>
  <c r="U42" i="19"/>
  <c r="L16" i="19" s="1"/>
  <c r="G38" i="63" s="1"/>
  <c r="S28" i="19"/>
  <c r="S27" i="19"/>
  <c r="S26" i="19"/>
  <c r="S25" i="19"/>
  <c r="S24" i="19"/>
  <c r="S23" i="19"/>
  <c r="S22" i="19"/>
  <c r="S21" i="19"/>
  <c r="U111" i="18"/>
  <c r="I111" i="18"/>
  <c r="U95" i="18"/>
  <c r="I95" i="18"/>
  <c r="U66" i="18"/>
  <c r="I66" i="18"/>
  <c r="U44" i="18"/>
  <c r="O16" i="18" s="1"/>
  <c r="H37" i="63" s="1"/>
  <c r="Q44" i="18"/>
  <c r="E44" i="18"/>
  <c r="C16" i="18" s="1"/>
  <c r="D37" i="63" s="1"/>
  <c r="U42" i="18"/>
  <c r="L16" i="18" s="1"/>
  <c r="G37" i="63" s="1"/>
  <c r="S28" i="18"/>
  <c r="S27" i="18"/>
  <c r="S26" i="18"/>
  <c r="S25" i="18"/>
  <c r="S24" i="18"/>
  <c r="S23" i="18"/>
  <c r="S22" i="18"/>
  <c r="S21" i="18"/>
  <c r="U111" i="17"/>
  <c r="I111" i="17"/>
  <c r="U95" i="17"/>
  <c r="I95" i="17"/>
  <c r="U66" i="17"/>
  <c r="I66" i="17"/>
  <c r="U44" i="17"/>
  <c r="O16" i="17" s="1"/>
  <c r="H36" i="63" s="1"/>
  <c r="Q44" i="17"/>
  <c r="E44" i="17"/>
  <c r="C16" i="17" s="1"/>
  <c r="D36" i="63" s="1"/>
  <c r="U42" i="17"/>
  <c r="L16" i="17" s="1"/>
  <c r="G36" i="63" s="1"/>
  <c r="S28" i="17"/>
  <c r="S27" i="17"/>
  <c r="S26" i="17"/>
  <c r="S25" i="17"/>
  <c r="S24" i="17"/>
  <c r="S23" i="17"/>
  <c r="S22" i="17"/>
  <c r="S21" i="17"/>
  <c r="U111" i="16"/>
  <c r="I111" i="16"/>
  <c r="U95" i="16"/>
  <c r="I95" i="16"/>
  <c r="U66" i="16"/>
  <c r="I66" i="16"/>
  <c r="U44" i="16"/>
  <c r="O16" i="16" s="1"/>
  <c r="H35" i="63" s="1"/>
  <c r="Q44" i="16"/>
  <c r="U42" i="16"/>
  <c r="L16" i="16" s="1"/>
  <c r="G35" i="63" s="1"/>
  <c r="S28" i="16"/>
  <c r="G28" i="16"/>
  <c r="S27" i="16"/>
  <c r="G27" i="16"/>
  <c r="S26" i="16"/>
  <c r="G26" i="16"/>
  <c r="S25" i="16"/>
  <c r="G25" i="16"/>
  <c r="S24" i="16"/>
  <c r="G24" i="16"/>
  <c r="S23" i="16"/>
  <c r="G23" i="16"/>
  <c r="S22" i="16"/>
  <c r="G22" i="16"/>
  <c r="S21" i="16"/>
  <c r="G21" i="16"/>
  <c r="U111" i="15"/>
  <c r="I111" i="15"/>
  <c r="U95" i="15"/>
  <c r="I95" i="15"/>
  <c r="U66" i="15"/>
  <c r="I66" i="15"/>
  <c r="U44" i="15"/>
  <c r="O16" i="15" s="1"/>
  <c r="H34" i="63" s="1"/>
  <c r="Q44" i="15"/>
  <c r="E44" i="15"/>
  <c r="C16" i="15" s="1"/>
  <c r="D34" i="63" s="1"/>
  <c r="U42" i="15"/>
  <c r="L16" i="15" s="1"/>
  <c r="G34" i="63" s="1"/>
  <c r="S28" i="15"/>
  <c r="S27" i="15"/>
  <c r="S26" i="15"/>
  <c r="S25" i="15"/>
  <c r="S24" i="15"/>
  <c r="S23" i="15"/>
  <c r="S22" i="15"/>
  <c r="S21" i="15"/>
  <c r="U111" i="14"/>
  <c r="I111" i="14"/>
  <c r="U95" i="14"/>
  <c r="I95" i="14"/>
  <c r="U66" i="14"/>
  <c r="I66" i="14"/>
  <c r="U44" i="14"/>
  <c r="O16" i="14" s="1"/>
  <c r="H33" i="63" s="1"/>
  <c r="Q44" i="14"/>
  <c r="E44" i="14"/>
  <c r="C16" i="14" s="1"/>
  <c r="D33" i="63" s="1"/>
  <c r="U42" i="14"/>
  <c r="L16" i="14" s="1"/>
  <c r="G33" i="63" s="1"/>
  <c r="S28" i="14"/>
  <c r="S27" i="14"/>
  <c r="S26" i="14"/>
  <c r="S25" i="14"/>
  <c r="S24" i="14"/>
  <c r="S23" i="14"/>
  <c r="S22" i="14"/>
  <c r="S21" i="14"/>
  <c r="U111" i="13"/>
  <c r="I111" i="13"/>
  <c r="U95" i="13"/>
  <c r="I95" i="13"/>
  <c r="U66" i="13"/>
  <c r="I66" i="13"/>
  <c r="U44" i="13"/>
  <c r="O16" i="13" s="1"/>
  <c r="H32" i="63" s="1"/>
  <c r="Q44" i="13"/>
  <c r="E44" i="13"/>
  <c r="C16" i="13" s="1"/>
  <c r="D32" i="63" s="1"/>
  <c r="U42" i="13"/>
  <c r="L16" i="13" s="1"/>
  <c r="G32" i="63" s="1"/>
  <c r="S28" i="13"/>
  <c r="S27" i="13"/>
  <c r="S26" i="13"/>
  <c r="S25" i="13"/>
  <c r="S24" i="13"/>
  <c r="S23" i="13"/>
  <c r="S22" i="13"/>
  <c r="S21" i="13"/>
  <c r="U111" i="12"/>
  <c r="I111" i="12"/>
  <c r="U95" i="12"/>
  <c r="I95" i="12"/>
  <c r="U66" i="12"/>
  <c r="I66" i="12"/>
  <c r="U44" i="12"/>
  <c r="O16" i="12" s="1"/>
  <c r="H31" i="63" s="1"/>
  <c r="Q44" i="12"/>
  <c r="E44" i="12"/>
  <c r="C16" i="12" s="1"/>
  <c r="D31" i="63" s="1"/>
  <c r="U42" i="12"/>
  <c r="L16" i="12" s="1"/>
  <c r="G31" i="63" s="1"/>
  <c r="S28" i="12"/>
  <c r="S27" i="12"/>
  <c r="S26" i="12"/>
  <c r="S25" i="12"/>
  <c r="S24" i="12"/>
  <c r="U32" i="12" s="1"/>
  <c r="S23" i="12"/>
  <c r="S22" i="12"/>
  <c r="S21" i="12"/>
  <c r="U111" i="11"/>
  <c r="I111" i="11"/>
  <c r="U95" i="11"/>
  <c r="I95" i="11"/>
  <c r="U66" i="11"/>
  <c r="I66" i="11"/>
  <c r="U44" i="11"/>
  <c r="O16" i="11" s="1"/>
  <c r="H30" i="63" s="1"/>
  <c r="Q44" i="11"/>
  <c r="E44" i="11"/>
  <c r="C16" i="11" s="1"/>
  <c r="D30" i="63" s="1"/>
  <c r="U42" i="11"/>
  <c r="L16" i="11" s="1"/>
  <c r="G30" i="63" s="1"/>
  <c r="S28" i="11"/>
  <c r="S27" i="11"/>
  <c r="S26" i="11"/>
  <c r="S25" i="11"/>
  <c r="S24" i="11"/>
  <c r="S23" i="11"/>
  <c r="S22" i="11"/>
  <c r="S21" i="11"/>
  <c r="U111" i="10"/>
  <c r="I111" i="10"/>
  <c r="U95" i="10"/>
  <c r="I95" i="10"/>
  <c r="U66" i="10"/>
  <c r="I66" i="10"/>
  <c r="U44" i="10"/>
  <c r="O16" i="10" s="1"/>
  <c r="H29" i="63" s="1"/>
  <c r="Q44" i="10"/>
  <c r="E44" i="10"/>
  <c r="C16" i="10" s="1"/>
  <c r="D29" i="63" s="1"/>
  <c r="U42" i="10"/>
  <c r="L16" i="10" s="1"/>
  <c r="G29" i="63" s="1"/>
  <c r="S28" i="10"/>
  <c r="S27" i="10"/>
  <c r="S26" i="10"/>
  <c r="S25" i="10"/>
  <c r="S24" i="10"/>
  <c r="S23" i="10"/>
  <c r="S22" i="10"/>
  <c r="S21" i="10"/>
  <c r="U111" i="9"/>
  <c r="I111" i="9"/>
  <c r="U95" i="9"/>
  <c r="I95" i="9"/>
  <c r="U66" i="9"/>
  <c r="I66" i="9"/>
  <c r="U44" i="9"/>
  <c r="O16" i="9" s="1"/>
  <c r="H28" i="63" s="1"/>
  <c r="Q44" i="9"/>
  <c r="E44" i="9"/>
  <c r="C16" i="9" s="1"/>
  <c r="D28" i="63" s="1"/>
  <c r="U42" i="9"/>
  <c r="L16" i="9" s="1"/>
  <c r="G28" i="63" s="1"/>
  <c r="S28" i="9"/>
  <c r="S27" i="9"/>
  <c r="S26" i="9"/>
  <c r="S25" i="9"/>
  <c r="S24" i="9"/>
  <c r="S23" i="9"/>
  <c r="S22" i="9"/>
  <c r="S21" i="9"/>
  <c r="U111" i="8"/>
  <c r="I111" i="8"/>
  <c r="U95" i="8"/>
  <c r="I95" i="8"/>
  <c r="U66" i="8"/>
  <c r="I66" i="8"/>
  <c r="U44" i="8"/>
  <c r="O16" i="8" s="1"/>
  <c r="H27" i="63" s="1"/>
  <c r="Q44" i="8"/>
  <c r="E44" i="8"/>
  <c r="C16" i="8" s="1"/>
  <c r="D27" i="63" s="1"/>
  <c r="U42" i="8"/>
  <c r="L16" i="8" s="1"/>
  <c r="G27" i="63" s="1"/>
  <c r="S28" i="8"/>
  <c r="S27" i="8"/>
  <c r="S26" i="8"/>
  <c r="S25" i="8"/>
  <c r="S24" i="8"/>
  <c r="U32" i="8" s="1"/>
  <c r="S23" i="8"/>
  <c r="S22" i="8"/>
  <c r="S21" i="8"/>
  <c r="U111" i="7"/>
  <c r="I111" i="7"/>
  <c r="U95" i="7"/>
  <c r="I95" i="7"/>
  <c r="U66" i="7"/>
  <c r="I66" i="7"/>
  <c r="U44" i="7"/>
  <c r="O16" i="7" s="1"/>
  <c r="H26" i="63" s="1"/>
  <c r="Q44" i="7"/>
  <c r="E44" i="7"/>
  <c r="C16" i="7" s="1"/>
  <c r="D26" i="63" s="1"/>
  <c r="U42" i="7"/>
  <c r="L16" i="7" s="1"/>
  <c r="G26" i="63" s="1"/>
  <c r="S28" i="7"/>
  <c r="S27" i="7"/>
  <c r="S26" i="7"/>
  <c r="S25" i="7"/>
  <c r="S24" i="7"/>
  <c r="U32" i="7" s="1"/>
  <c r="S23" i="7"/>
  <c r="S22" i="7"/>
  <c r="S21" i="7"/>
  <c r="U111" i="6"/>
  <c r="I111" i="6"/>
  <c r="U95" i="6"/>
  <c r="I95" i="6"/>
  <c r="U66" i="6"/>
  <c r="I66" i="6"/>
  <c r="U44" i="6"/>
  <c r="O16" i="6" s="1"/>
  <c r="H25" i="63" s="1"/>
  <c r="Q44" i="6"/>
  <c r="E44" i="6"/>
  <c r="C16" i="6" s="1"/>
  <c r="D25" i="63" s="1"/>
  <c r="U42" i="6"/>
  <c r="L16" i="6" s="1"/>
  <c r="G25" i="63" s="1"/>
  <c r="S28" i="6"/>
  <c r="S27" i="6"/>
  <c r="S26" i="6"/>
  <c r="S25" i="6"/>
  <c r="S24" i="6"/>
  <c r="S23" i="6"/>
  <c r="S22" i="6"/>
  <c r="S21" i="6"/>
  <c r="U111" i="5"/>
  <c r="I111" i="5"/>
  <c r="U95" i="5"/>
  <c r="I95" i="5"/>
  <c r="U66" i="5"/>
  <c r="I66" i="5"/>
  <c r="U44" i="5"/>
  <c r="O16" i="5" s="1"/>
  <c r="H24" i="63" s="1"/>
  <c r="Q44" i="5"/>
  <c r="E44" i="5"/>
  <c r="C16" i="5" s="1"/>
  <c r="D24" i="63" s="1"/>
  <c r="U42" i="5"/>
  <c r="L16" i="5" s="1"/>
  <c r="G24" i="63" s="1"/>
  <c r="S28" i="5"/>
  <c r="S27" i="5"/>
  <c r="S26" i="5"/>
  <c r="S25" i="5"/>
  <c r="S24" i="5"/>
  <c r="S23" i="5"/>
  <c r="S22" i="5"/>
  <c r="S21" i="5"/>
  <c r="U111" i="4"/>
  <c r="I111" i="4"/>
  <c r="U95" i="4"/>
  <c r="I95" i="4"/>
  <c r="U66" i="4"/>
  <c r="I66" i="4"/>
  <c r="U44" i="4"/>
  <c r="O16" i="4" s="1"/>
  <c r="H23" i="63" s="1"/>
  <c r="Q44" i="4"/>
  <c r="E44" i="4"/>
  <c r="C16" i="4" s="1"/>
  <c r="D23" i="63" s="1"/>
  <c r="U42" i="4"/>
  <c r="L16" i="4" s="1"/>
  <c r="G23" i="63" s="1"/>
  <c r="S28" i="4"/>
  <c r="S27" i="4"/>
  <c r="S26" i="4"/>
  <c r="S25" i="4"/>
  <c r="S24" i="4"/>
  <c r="S23" i="4"/>
  <c r="S22" i="4"/>
  <c r="S21" i="4"/>
  <c r="U111" i="3"/>
  <c r="I111" i="3"/>
  <c r="U95" i="3"/>
  <c r="I95" i="3"/>
  <c r="U66" i="3"/>
  <c r="I66" i="3"/>
  <c r="U44" i="3"/>
  <c r="O16" i="3" s="1"/>
  <c r="H22" i="63" s="1"/>
  <c r="Q44" i="3"/>
  <c r="E44" i="3"/>
  <c r="C16" i="3" s="1"/>
  <c r="D22" i="63" s="1"/>
  <c r="U42" i="3"/>
  <c r="L16" i="3" s="1"/>
  <c r="G22" i="63" s="1"/>
  <c r="S28" i="3"/>
  <c r="S27" i="3"/>
  <c r="S26" i="3"/>
  <c r="S25" i="3"/>
  <c r="S24" i="3"/>
  <c r="S23" i="3"/>
  <c r="S22" i="3"/>
  <c r="S21" i="3"/>
  <c r="U111" i="2"/>
  <c r="I111" i="2"/>
  <c r="U95" i="2"/>
  <c r="I95" i="2"/>
  <c r="U66" i="2"/>
  <c r="I66" i="2"/>
  <c r="U44" i="2"/>
  <c r="O16" i="2" s="1"/>
  <c r="H21" i="63" s="1"/>
  <c r="Q44" i="2"/>
  <c r="E44" i="2"/>
  <c r="C16" i="2" s="1"/>
  <c r="D21" i="63" s="1"/>
  <c r="U42" i="2"/>
  <c r="L16" i="2" s="1"/>
  <c r="G21" i="63" s="1"/>
  <c r="S28" i="2"/>
  <c r="S27" i="2"/>
  <c r="S26" i="2"/>
  <c r="S25" i="2"/>
  <c r="S24" i="2"/>
  <c r="S23" i="2"/>
  <c r="S22" i="2"/>
  <c r="S21" i="2"/>
  <c r="U111" i="1"/>
  <c r="I111" i="1"/>
  <c r="U95" i="1"/>
  <c r="I95" i="1"/>
  <c r="U66" i="1"/>
  <c r="I66" i="1"/>
  <c r="U44" i="1"/>
  <c r="O16" i="1" s="1"/>
  <c r="H20" i="63" s="1"/>
  <c r="Q44" i="1"/>
  <c r="E44" i="1"/>
  <c r="C16" i="1" s="1"/>
  <c r="D20" i="63" s="1"/>
  <c r="U42" i="1"/>
  <c r="L16" i="1" s="1"/>
  <c r="G20" i="63" s="1"/>
  <c r="S28" i="1"/>
  <c r="S27" i="1"/>
  <c r="S26" i="1"/>
  <c r="S25" i="1"/>
  <c r="S24" i="1"/>
  <c r="S23" i="1"/>
  <c r="S22" i="1"/>
  <c r="S21" i="1"/>
  <c r="U32" i="60" l="1"/>
  <c r="U32" i="59"/>
  <c r="U32" i="40"/>
  <c r="U32" i="41"/>
  <c r="U32" i="10"/>
  <c r="U32" i="2"/>
  <c r="S30" i="16"/>
  <c r="S32" i="16" s="1"/>
  <c r="I16" i="16" s="1"/>
  <c r="F35" i="63" s="1"/>
  <c r="U32" i="9"/>
  <c r="U32" i="19"/>
  <c r="U32" i="23"/>
  <c r="U32" i="25"/>
  <c r="U32" i="29"/>
  <c r="U32" i="30"/>
  <c r="U32" i="62"/>
  <c r="K11" i="62" s="1"/>
  <c r="U32" i="51"/>
  <c r="U32" i="52"/>
  <c r="U32" i="55"/>
  <c r="U32" i="58"/>
  <c r="U32" i="56"/>
  <c r="U32" i="49"/>
  <c r="K11" i="49" s="1"/>
  <c r="U32" i="39"/>
  <c r="K11" i="38"/>
  <c r="U32" i="32"/>
  <c r="K11" i="32" s="1"/>
  <c r="U32" i="27"/>
  <c r="K11" i="27" s="1"/>
  <c r="U32" i="24"/>
  <c r="K11" i="24" s="1"/>
  <c r="U32" i="21"/>
  <c r="K11" i="21" s="1"/>
  <c r="U32" i="15"/>
  <c r="U32" i="13"/>
  <c r="U32" i="11"/>
  <c r="K11" i="11" s="1"/>
  <c r="U30" i="20"/>
  <c r="E11" i="20" s="1"/>
  <c r="S30" i="23"/>
  <c r="S32" i="23" s="1"/>
  <c r="I16" i="23" s="1"/>
  <c r="F42" i="63" s="1"/>
  <c r="S30" i="25"/>
  <c r="S32" i="25" s="1"/>
  <c r="I16" i="25" s="1"/>
  <c r="F44" i="63" s="1"/>
  <c r="S30" i="30"/>
  <c r="S32" i="30" s="1"/>
  <c r="I16" i="30" s="1"/>
  <c r="F49" i="63" s="1"/>
  <c r="S30" i="33"/>
  <c r="S32" i="33" s="1"/>
  <c r="I16" i="33" s="1"/>
  <c r="F52" i="63" s="1"/>
  <c r="S30" i="38"/>
  <c r="S32" i="38" s="1"/>
  <c r="I16" i="38" s="1"/>
  <c r="F57" i="63" s="1"/>
  <c r="S30" i="39"/>
  <c r="S32" i="39" s="1"/>
  <c r="I16" i="39" s="1"/>
  <c r="F58" i="63" s="1"/>
  <c r="U32" i="43"/>
  <c r="S30" i="49"/>
  <c r="S32" i="49" s="1"/>
  <c r="I16" i="49" s="1"/>
  <c r="F68" i="63" s="1"/>
  <c r="S30" i="60"/>
  <c r="S32" i="60" s="1"/>
  <c r="I16" i="60" s="1"/>
  <c r="F79" i="63" s="1"/>
  <c r="S30" i="62"/>
  <c r="S32" i="62" s="1"/>
  <c r="I16" i="62" s="1"/>
  <c r="U30" i="1"/>
  <c r="S30" i="2"/>
  <c r="S32" i="2" s="1"/>
  <c r="I16" i="2" s="1"/>
  <c r="F21" i="63" s="1"/>
  <c r="S30" i="7"/>
  <c r="S32" i="7" s="1"/>
  <c r="I16" i="7" s="1"/>
  <c r="F26" i="63" s="1"/>
  <c r="S30" i="8"/>
  <c r="S32" i="8" s="1"/>
  <c r="I16" i="8" s="1"/>
  <c r="F27" i="63" s="1"/>
  <c r="S30" i="12"/>
  <c r="S32" i="12" s="1"/>
  <c r="I16" i="12" s="1"/>
  <c r="F31" i="63" s="1"/>
  <c r="S30" i="36"/>
  <c r="S32" i="36" s="1"/>
  <c r="I16" i="36" s="1"/>
  <c r="F55" i="63" s="1"/>
  <c r="S30" i="51"/>
  <c r="S32" i="51" s="1"/>
  <c r="I16" i="51" s="1"/>
  <c r="F70" i="63" s="1"/>
  <c r="S30" i="54"/>
  <c r="S32" i="54" s="1"/>
  <c r="I16" i="54" s="1"/>
  <c r="F73" i="63" s="1"/>
  <c r="S30" i="55"/>
  <c r="S32" i="55" s="1"/>
  <c r="I16" i="55" s="1"/>
  <c r="F74" i="63" s="1"/>
  <c r="U32" i="48"/>
  <c r="F16" i="53"/>
  <c r="E72" i="63" s="1"/>
  <c r="F16" i="48"/>
  <c r="E67" i="63" s="1"/>
  <c r="S30" i="42"/>
  <c r="S32" i="42" s="1"/>
  <c r="I16" i="42" s="1"/>
  <c r="F61" i="63" s="1"/>
  <c r="F16" i="36"/>
  <c r="E55" i="63" s="1"/>
  <c r="F16" i="35"/>
  <c r="E54" i="63" s="1"/>
  <c r="S30" i="34"/>
  <c r="S32" i="34" s="1"/>
  <c r="I16" i="34" s="1"/>
  <c r="F53" i="63" s="1"/>
  <c r="F16" i="24"/>
  <c r="E43" i="63" s="1"/>
  <c r="F16" i="17"/>
  <c r="E36" i="63" s="1"/>
  <c r="U32" i="16"/>
  <c r="K11" i="16" s="1"/>
  <c r="S30" i="10"/>
  <c r="S32" i="10" s="1"/>
  <c r="I16" i="10" s="1"/>
  <c r="F29" i="63" s="1"/>
  <c r="F16" i="10"/>
  <c r="E29" i="63" s="1"/>
  <c r="S30" i="9"/>
  <c r="S32" i="9" s="1"/>
  <c r="I16" i="9" s="1"/>
  <c r="F28" i="63" s="1"/>
  <c r="F16" i="9"/>
  <c r="E28" i="63" s="1"/>
  <c r="F16" i="7"/>
  <c r="E26" i="63" s="1"/>
  <c r="S30" i="56"/>
  <c r="S32" i="56" s="1"/>
  <c r="I16" i="56" s="1"/>
  <c r="F75" i="63" s="1"/>
  <c r="S30" i="41"/>
  <c r="S32" i="41" s="1"/>
  <c r="I16" i="41" s="1"/>
  <c r="F60" i="63" s="1"/>
  <c r="U32" i="42"/>
  <c r="S30" i="27"/>
  <c r="S32" i="27" s="1"/>
  <c r="I16" i="27" s="1"/>
  <c r="F46" i="63" s="1"/>
  <c r="U32" i="37"/>
  <c r="U30" i="14"/>
  <c r="U32" i="14"/>
  <c r="K11" i="14" s="1"/>
  <c r="F16" i="4"/>
  <c r="E23" i="63" s="1"/>
  <c r="F16" i="2"/>
  <c r="E21" i="63" s="1"/>
  <c r="F16" i="62"/>
  <c r="S30" i="61"/>
  <c r="S32" i="61" s="1"/>
  <c r="I16" i="61" s="1"/>
  <c r="F80" i="63" s="1"/>
  <c r="F16" i="61"/>
  <c r="E80" i="63" s="1"/>
  <c r="K11" i="60"/>
  <c r="F16" i="60"/>
  <c r="E79" i="63" s="1"/>
  <c r="K11" i="59"/>
  <c r="S30" i="59"/>
  <c r="S32" i="59" s="1"/>
  <c r="I16" i="59" s="1"/>
  <c r="F78" i="63" s="1"/>
  <c r="F16" i="59"/>
  <c r="E78" i="63" s="1"/>
  <c r="K11" i="58"/>
  <c r="S30" i="58"/>
  <c r="S32" i="58" s="1"/>
  <c r="I16" i="58" s="1"/>
  <c r="F77" i="63" s="1"/>
  <c r="K11" i="57"/>
  <c r="F16" i="57"/>
  <c r="E76" i="63" s="1"/>
  <c r="K11" i="56"/>
  <c r="F16" i="56"/>
  <c r="E75" i="63" s="1"/>
  <c r="K11" i="55"/>
  <c r="F16" i="55"/>
  <c r="E74" i="63" s="1"/>
  <c r="F16" i="54"/>
  <c r="E73" i="63" s="1"/>
  <c r="U32" i="53"/>
  <c r="K11" i="53" s="1"/>
  <c r="S30" i="53"/>
  <c r="S32" i="53" s="1"/>
  <c r="I16" i="53" s="1"/>
  <c r="F72" i="63" s="1"/>
  <c r="K11" i="52"/>
  <c r="S30" i="52"/>
  <c r="S32" i="52" s="1"/>
  <c r="I16" i="52" s="1"/>
  <c r="F71" i="63" s="1"/>
  <c r="F16" i="52"/>
  <c r="E71" i="63" s="1"/>
  <c r="K11" i="51"/>
  <c r="F16" i="51"/>
  <c r="E70" i="63" s="1"/>
  <c r="U32" i="50"/>
  <c r="K11" i="50" s="1"/>
  <c r="S30" i="50"/>
  <c r="S32" i="50" s="1"/>
  <c r="I16" i="50" s="1"/>
  <c r="F69" i="63" s="1"/>
  <c r="F16" i="49"/>
  <c r="E68" i="63" s="1"/>
  <c r="K11" i="48"/>
  <c r="S30" i="48"/>
  <c r="S32" i="48" s="1"/>
  <c r="I16" i="48" s="1"/>
  <c r="F67" i="63" s="1"/>
  <c r="U32" i="44"/>
  <c r="K11" i="44" s="1"/>
  <c r="S30" i="44"/>
  <c r="S32" i="44" s="1"/>
  <c r="I16" i="44" s="1"/>
  <c r="F63" i="63" s="1"/>
  <c r="F16" i="44"/>
  <c r="E63" i="63" s="1"/>
  <c r="K11" i="43"/>
  <c r="S30" i="43"/>
  <c r="S32" i="43" s="1"/>
  <c r="I16" i="43" s="1"/>
  <c r="F62" i="63" s="1"/>
  <c r="F16" i="43"/>
  <c r="E62" i="63" s="1"/>
  <c r="K11" i="42"/>
  <c r="F16" i="42"/>
  <c r="E61" i="63" s="1"/>
  <c r="F16" i="41"/>
  <c r="E60" i="63" s="1"/>
  <c r="K11" i="40"/>
  <c r="S30" i="40"/>
  <c r="S32" i="40" s="1"/>
  <c r="I16" i="40" s="1"/>
  <c r="F59" i="63" s="1"/>
  <c r="F16" i="39"/>
  <c r="E58" i="63" s="1"/>
  <c r="F16" i="38"/>
  <c r="E57" i="63" s="1"/>
  <c r="S30" i="37"/>
  <c r="S32" i="37" s="1"/>
  <c r="I16" i="37" s="1"/>
  <c r="F56" i="63" s="1"/>
  <c r="K11" i="36"/>
  <c r="U32" i="35"/>
  <c r="K11" i="35" s="1"/>
  <c r="S30" i="35"/>
  <c r="S32" i="35" s="1"/>
  <c r="I16" i="35" s="1"/>
  <c r="F54" i="63" s="1"/>
  <c r="U32" i="34"/>
  <c r="K11" i="34" s="1"/>
  <c r="F16" i="33"/>
  <c r="E52" i="63" s="1"/>
  <c r="S30" i="32"/>
  <c r="S32" i="32" s="1"/>
  <c r="I16" i="32" s="1"/>
  <c r="F51" i="63" s="1"/>
  <c r="F16" i="32"/>
  <c r="E51" i="63" s="1"/>
  <c r="U30" i="5"/>
  <c r="U30" i="50"/>
  <c r="E11" i="50" s="1"/>
  <c r="S30" i="31"/>
  <c r="S32" i="31" s="1"/>
  <c r="I16" i="31" s="1"/>
  <c r="F50" i="63" s="1"/>
  <c r="F16" i="31"/>
  <c r="E50" i="63" s="1"/>
  <c r="K11" i="30"/>
  <c r="F16" i="30"/>
  <c r="E49" i="63" s="1"/>
  <c r="K11" i="29"/>
  <c r="S30" i="29"/>
  <c r="S32" i="29" s="1"/>
  <c r="I16" i="29" s="1"/>
  <c r="F48" i="63" s="1"/>
  <c r="F16" i="29"/>
  <c r="E48" i="63" s="1"/>
  <c r="K11" i="28"/>
  <c r="S30" i="28"/>
  <c r="S32" i="28" s="1"/>
  <c r="I16" i="28" s="1"/>
  <c r="F47" i="63" s="1"/>
  <c r="F16" i="27"/>
  <c r="E46" i="63" s="1"/>
  <c r="S30" i="26"/>
  <c r="S32" i="26" s="1"/>
  <c r="I16" i="26" s="1"/>
  <c r="F45" i="63" s="1"/>
  <c r="F16" i="26"/>
  <c r="E45" i="63" s="1"/>
  <c r="K11" i="25"/>
  <c r="F16" i="25"/>
  <c r="E44" i="63" s="1"/>
  <c r="S30" i="24"/>
  <c r="S32" i="24" s="1"/>
  <c r="I16" i="24" s="1"/>
  <c r="F43" i="63" s="1"/>
  <c r="K11" i="23"/>
  <c r="F16" i="23"/>
  <c r="E42" i="63" s="1"/>
  <c r="U32" i="22"/>
  <c r="K11" i="22" s="1"/>
  <c r="S30" i="22"/>
  <c r="S32" i="22" s="1"/>
  <c r="I16" i="22" s="1"/>
  <c r="F41" i="63" s="1"/>
  <c r="F16" i="22"/>
  <c r="E41" i="63" s="1"/>
  <c r="S30" i="21"/>
  <c r="S32" i="21" s="1"/>
  <c r="I16" i="21" s="1"/>
  <c r="F40" i="63" s="1"/>
  <c r="F16" i="21"/>
  <c r="E40" i="63" s="1"/>
  <c r="F16" i="20"/>
  <c r="E39" i="63" s="1"/>
  <c r="K11" i="19"/>
  <c r="S30" i="19"/>
  <c r="S32" i="19" s="1"/>
  <c r="I16" i="19" s="1"/>
  <c r="F38" i="63" s="1"/>
  <c r="F16" i="19"/>
  <c r="E38" i="63" s="1"/>
  <c r="U32" i="18"/>
  <c r="K11" i="18" s="1"/>
  <c r="S30" i="18"/>
  <c r="S32" i="18" s="1"/>
  <c r="I16" i="18" s="1"/>
  <c r="F37" i="63" s="1"/>
  <c r="U30" i="18"/>
  <c r="E11" i="18" s="1"/>
  <c r="F16" i="18"/>
  <c r="E37" i="63" s="1"/>
  <c r="U32" i="17"/>
  <c r="K11" i="17" s="1"/>
  <c r="S30" i="17"/>
  <c r="S32" i="17" s="1"/>
  <c r="I16" i="17" s="1"/>
  <c r="F36" i="63" s="1"/>
  <c r="G30" i="16"/>
  <c r="G32" i="16" s="1"/>
  <c r="F16" i="16" s="1"/>
  <c r="E35" i="63" s="1"/>
  <c r="K11" i="15"/>
  <c r="S30" i="15"/>
  <c r="S32" i="15" s="1"/>
  <c r="I16" i="15" s="1"/>
  <c r="F34" i="63" s="1"/>
  <c r="F16" i="15"/>
  <c r="E34" i="63" s="1"/>
  <c r="S30" i="14"/>
  <c r="S32" i="14" s="1"/>
  <c r="I16" i="14" s="1"/>
  <c r="F33" i="63" s="1"/>
  <c r="F16" i="14"/>
  <c r="E33" i="63" s="1"/>
  <c r="K11" i="13"/>
  <c r="O16" i="63"/>
  <c r="L16" i="63"/>
  <c r="S30" i="13"/>
  <c r="S32" i="13" s="1"/>
  <c r="I16" i="13" s="1"/>
  <c r="F32" i="63" s="1"/>
  <c r="F16" i="13"/>
  <c r="E32" i="63" s="1"/>
  <c r="K11" i="12"/>
  <c r="C16" i="63"/>
  <c r="F16" i="12"/>
  <c r="E31" i="63" s="1"/>
  <c r="F16" i="11"/>
  <c r="E30" i="63" s="1"/>
  <c r="S30" i="11"/>
  <c r="S32" i="11" s="1"/>
  <c r="I16" i="11" s="1"/>
  <c r="F30" i="63" s="1"/>
  <c r="K11" i="10"/>
  <c r="K11" i="9"/>
  <c r="U32" i="3"/>
  <c r="K11" i="3" s="1"/>
  <c r="U30" i="10"/>
  <c r="E11" i="10" s="1"/>
  <c r="U32" i="26"/>
  <c r="K11" i="26" s="1"/>
  <c r="K11" i="37"/>
  <c r="K11" i="39"/>
  <c r="K11" i="41"/>
  <c r="K11" i="46"/>
  <c r="U32" i="20"/>
  <c r="K11" i="20" s="1"/>
  <c r="U32" i="31"/>
  <c r="K11" i="31" s="1"/>
  <c r="U32" i="33"/>
  <c r="K11" i="33" s="1"/>
  <c r="K11" i="45"/>
  <c r="U30" i="49"/>
  <c r="E11" i="49" s="1"/>
  <c r="U30" i="51"/>
  <c r="E11" i="51" s="1"/>
  <c r="U32" i="54"/>
  <c r="K11" i="54" s="1"/>
  <c r="U30" i="60"/>
  <c r="E11" i="60" s="1"/>
  <c r="U32" i="61"/>
  <c r="K11" i="61" s="1"/>
  <c r="K11" i="8"/>
  <c r="F16" i="8"/>
  <c r="E27" i="63" s="1"/>
  <c r="K11" i="7"/>
  <c r="U32" i="6"/>
  <c r="K11" i="6" s="1"/>
  <c r="S30" i="6"/>
  <c r="S32" i="6" s="1"/>
  <c r="I16" i="6" s="1"/>
  <c r="F25" i="63" s="1"/>
  <c r="F16" i="6"/>
  <c r="E25" i="63" s="1"/>
  <c r="E11" i="5"/>
  <c r="U32" i="5"/>
  <c r="K11" i="5" s="1"/>
  <c r="S30" i="5"/>
  <c r="S32" i="5" s="1"/>
  <c r="I16" i="5" s="1"/>
  <c r="F24" i="63" s="1"/>
  <c r="F16" i="5"/>
  <c r="E24" i="63" s="1"/>
  <c r="S30" i="4"/>
  <c r="S32" i="4" s="1"/>
  <c r="I16" i="4" s="1"/>
  <c r="F23" i="63" s="1"/>
  <c r="U32" i="4"/>
  <c r="K11" i="4" s="1"/>
  <c r="S30" i="3"/>
  <c r="S32" i="3" s="1"/>
  <c r="I16" i="3" s="1"/>
  <c r="F22" i="63" s="1"/>
  <c r="F16" i="3"/>
  <c r="E22" i="63" s="1"/>
  <c r="K11" i="2"/>
  <c r="U30" i="62"/>
  <c r="E11" i="62" s="1"/>
  <c r="U30" i="61"/>
  <c r="E11" i="61" s="1"/>
  <c r="U30" i="59"/>
  <c r="E11" i="59" s="1"/>
  <c r="U30" i="58"/>
  <c r="E11" i="58" s="1"/>
  <c r="E11" i="57"/>
  <c r="U30" i="56"/>
  <c r="E11" i="56" s="1"/>
  <c r="U30" i="55"/>
  <c r="E11" i="55" s="1"/>
  <c r="U30" i="54"/>
  <c r="E11" i="54" s="1"/>
  <c r="U30" i="53"/>
  <c r="E11" i="53" s="1"/>
  <c r="U30" i="52"/>
  <c r="E11" i="52" s="1"/>
  <c r="U30" i="48"/>
  <c r="E11" i="48" s="1"/>
  <c r="E11" i="47"/>
  <c r="E11" i="46"/>
  <c r="E11" i="45"/>
  <c r="U30" i="44"/>
  <c r="E11" i="44" s="1"/>
  <c r="U30" i="43"/>
  <c r="E11" i="43" s="1"/>
  <c r="U30" i="42"/>
  <c r="E11" i="42" s="1"/>
  <c r="U30" i="41"/>
  <c r="E11" i="41" s="1"/>
  <c r="U30" i="40"/>
  <c r="E11" i="40" s="1"/>
  <c r="U30" i="39"/>
  <c r="E11" i="39" s="1"/>
  <c r="U30" i="38"/>
  <c r="E11" i="38" s="1"/>
  <c r="U30" i="37"/>
  <c r="E11" i="37" s="1"/>
  <c r="U30" i="36"/>
  <c r="E11" i="36" s="1"/>
  <c r="U30" i="35"/>
  <c r="E11" i="35" s="1"/>
  <c r="U30" i="34"/>
  <c r="E11" i="34" s="1"/>
  <c r="U30" i="33"/>
  <c r="E11" i="33" s="1"/>
  <c r="U30" i="32"/>
  <c r="E11" i="32" s="1"/>
  <c r="U30" i="31"/>
  <c r="E11" i="31" s="1"/>
  <c r="U30" i="30"/>
  <c r="E11" i="30" s="1"/>
  <c r="U30" i="29"/>
  <c r="E11" i="29" s="1"/>
  <c r="U30" i="28"/>
  <c r="E11" i="28" s="1"/>
  <c r="U30" i="27"/>
  <c r="E11" i="27" s="1"/>
  <c r="U30" i="26"/>
  <c r="E11" i="26" s="1"/>
  <c r="U30" i="25"/>
  <c r="E11" i="25" s="1"/>
  <c r="U30" i="24"/>
  <c r="E11" i="24" s="1"/>
  <c r="U30" i="23"/>
  <c r="E11" i="23" s="1"/>
  <c r="U30" i="22"/>
  <c r="E11" i="22" s="1"/>
  <c r="U30" i="21"/>
  <c r="E11" i="21" s="1"/>
  <c r="S30" i="20"/>
  <c r="S32" i="20" s="1"/>
  <c r="I16" i="20" s="1"/>
  <c r="F39" i="63" s="1"/>
  <c r="U30" i="19"/>
  <c r="E11" i="19" s="1"/>
  <c r="U30" i="17"/>
  <c r="E11" i="17" s="1"/>
  <c r="U30" i="16"/>
  <c r="E11" i="16" s="1"/>
  <c r="U30" i="15"/>
  <c r="E11" i="15" s="1"/>
  <c r="E11" i="14"/>
  <c r="U30" i="13"/>
  <c r="E11" i="13" s="1"/>
  <c r="U30" i="12"/>
  <c r="E11" i="12" s="1"/>
  <c r="U30" i="11"/>
  <c r="E11" i="11" s="1"/>
  <c r="U30" i="9"/>
  <c r="E11" i="9" s="1"/>
  <c r="U30" i="8"/>
  <c r="E11" i="8" s="1"/>
  <c r="U30" i="7"/>
  <c r="E11" i="7" s="1"/>
  <c r="U30" i="6"/>
  <c r="E11" i="6" s="1"/>
  <c r="U30" i="4"/>
  <c r="E11" i="4" s="1"/>
  <c r="U30" i="3"/>
  <c r="E11" i="3" s="1"/>
  <c r="U30" i="2"/>
  <c r="E11" i="2" s="1"/>
  <c r="E11" i="1"/>
  <c r="U32" i="1"/>
  <c r="K11" i="1" s="1"/>
  <c r="F16" i="1"/>
  <c r="E20" i="63" s="1"/>
  <c r="S30" i="1"/>
  <c r="S32" i="1" s="1"/>
  <c r="I16" i="1" s="1"/>
  <c r="F20" i="63" s="1"/>
  <c r="P11" i="51" l="1"/>
  <c r="K13" i="51" s="1"/>
  <c r="C70" i="63" s="1"/>
  <c r="P11" i="49"/>
  <c r="K13" i="49" s="1"/>
  <c r="C68" i="63" s="1"/>
  <c r="P11" i="60"/>
  <c r="K13" i="60" s="1"/>
  <c r="C79" i="63" s="1"/>
  <c r="P11" i="50"/>
  <c r="E13" i="50" s="1"/>
  <c r="B69" i="63" s="1"/>
  <c r="P11" i="18"/>
  <c r="K13" i="18" s="1"/>
  <c r="C37" i="63" s="1"/>
  <c r="I16" i="63"/>
  <c r="P11" i="20"/>
  <c r="E13" i="20" s="1"/>
  <c r="B39" i="63" s="1"/>
  <c r="F16" i="63"/>
  <c r="P11" i="10"/>
  <c r="K13" i="10" s="1"/>
  <c r="C29" i="63" s="1"/>
  <c r="K11" i="63"/>
  <c r="E11" i="63"/>
  <c r="P11" i="5"/>
  <c r="E13" i="5" s="1"/>
  <c r="B24" i="63" s="1"/>
  <c r="P11" i="62"/>
  <c r="K13" i="62" s="1"/>
  <c r="P11" i="61"/>
  <c r="K13" i="61" s="1"/>
  <c r="C80" i="63" s="1"/>
  <c r="P11" i="59"/>
  <c r="K13" i="59" s="1"/>
  <c r="C78" i="63" s="1"/>
  <c r="P11" i="58"/>
  <c r="K13" i="58" s="1"/>
  <c r="C77" i="63" s="1"/>
  <c r="P11" i="57"/>
  <c r="K13" i="57" s="1"/>
  <c r="C76" i="63" s="1"/>
  <c r="P11" i="56"/>
  <c r="K13" i="56" s="1"/>
  <c r="C75" i="63" s="1"/>
  <c r="P11" i="55"/>
  <c r="K13" i="55" s="1"/>
  <c r="C74" i="63" s="1"/>
  <c r="P11" i="54"/>
  <c r="K13" i="54" s="1"/>
  <c r="C73" i="63" s="1"/>
  <c r="P11" i="53"/>
  <c r="K13" i="53" s="1"/>
  <c r="C72" i="63" s="1"/>
  <c r="P11" i="52"/>
  <c r="K13" i="52" s="1"/>
  <c r="C71" i="63" s="1"/>
  <c r="P11" i="48"/>
  <c r="K13" i="48" s="1"/>
  <c r="C67" i="63" s="1"/>
  <c r="P11" i="47"/>
  <c r="K13" i="47" s="1"/>
  <c r="C66" i="63" s="1"/>
  <c r="P11" i="46"/>
  <c r="K13" i="46" s="1"/>
  <c r="C65" i="63" s="1"/>
  <c r="P11" i="45"/>
  <c r="K13" i="45" s="1"/>
  <c r="C64" i="63" s="1"/>
  <c r="P11" i="44"/>
  <c r="K13" i="44" s="1"/>
  <c r="C63" i="63" s="1"/>
  <c r="P11" i="43"/>
  <c r="K13" i="43" s="1"/>
  <c r="C62" i="63" s="1"/>
  <c r="P11" i="42"/>
  <c r="K13" i="42" s="1"/>
  <c r="C61" i="63" s="1"/>
  <c r="P11" i="41"/>
  <c r="K13" i="41" s="1"/>
  <c r="C60" i="63" s="1"/>
  <c r="P11" i="40"/>
  <c r="K13" i="40" s="1"/>
  <c r="C59" i="63" s="1"/>
  <c r="P11" i="39"/>
  <c r="K13" i="39" s="1"/>
  <c r="C58" i="63" s="1"/>
  <c r="P11" i="38"/>
  <c r="K13" i="38" s="1"/>
  <c r="C57" i="63" s="1"/>
  <c r="P11" i="37"/>
  <c r="K13" i="37" s="1"/>
  <c r="C56" i="63" s="1"/>
  <c r="P11" i="36"/>
  <c r="K13" i="36" s="1"/>
  <c r="C55" i="63" s="1"/>
  <c r="P11" i="35"/>
  <c r="K13" i="35" s="1"/>
  <c r="C54" i="63" s="1"/>
  <c r="P11" i="34"/>
  <c r="K13" i="34" s="1"/>
  <c r="C53" i="63" s="1"/>
  <c r="P11" i="33"/>
  <c r="K13" i="33" s="1"/>
  <c r="C52" i="63" s="1"/>
  <c r="P11" i="32"/>
  <c r="K13" i="32" s="1"/>
  <c r="C51" i="63" s="1"/>
  <c r="P11" i="31"/>
  <c r="K13" i="31" s="1"/>
  <c r="C50" i="63" s="1"/>
  <c r="P11" i="30"/>
  <c r="K13" i="30" s="1"/>
  <c r="C49" i="63" s="1"/>
  <c r="P11" i="29"/>
  <c r="K13" i="29" s="1"/>
  <c r="C48" i="63" s="1"/>
  <c r="P11" i="28"/>
  <c r="K13" i="28" s="1"/>
  <c r="C47" i="63" s="1"/>
  <c r="P11" i="27"/>
  <c r="K13" i="27" s="1"/>
  <c r="C46" i="63" s="1"/>
  <c r="P11" i="26"/>
  <c r="K13" i="26" s="1"/>
  <c r="C45" i="63" s="1"/>
  <c r="P11" i="25"/>
  <c r="K13" i="25" s="1"/>
  <c r="C44" i="63" s="1"/>
  <c r="P11" i="24"/>
  <c r="K13" i="24" s="1"/>
  <c r="C43" i="63" s="1"/>
  <c r="P11" i="23"/>
  <c r="K13" i="23" s="1"/>
  <c r="C42" i="63" s="1"/>
  <c r="P11" i="22"/>
  <c r="K13" i="22" s="1"/>
  <c r="C41" i="63" s="1"/>
  <c r="P11" i="21"/>
  <c r="K13" i="21" s="1"/>
  <c r="C40" i="63" s="1"/>
  <c r="P11" i="19"/>
  <c r="K13" i="19" s="1"/>
  <c r="C38" i="63" s="1"/>
  <c r="P11" i="17"/>
  <c r="K13" i="17" s="1"/>
  <c r="C36" i="63" s="1"/>
  <c r="P11" i="16"/>
  <c r="K13" i="16" s="1"/>
  <c r="C35" i="63" s="1"/>
  <c r="P11" i="15"/>
  <c r="K13" i="15" s="1"/>
  <c r="C34" i="63" s="1"/>
  <c r="P11" i="14"/>
  <c r="K13" i="14" s="1"/>
  <c r="C33" i="63" s="1"/>
  <c r="P11" i="13"/>
  <c r="K13" i="13" s="1"/>
  <c r="C32" i="63" s="1"/>
  <c r="P11" i="12"/>
  <c r="K13" i="12" s="1"/>
  <c r="C31" i="63" s="1"/>
  <c r="P11" i="11"/>
  <c r="K13" i="11" s="1"/>
  <c r="C30" i="63" s="1"/>
  <c r="P11" i="9"/>
  <c r="K13" i="9" s="1"/>
  <c r="C28" i="63" s="1"/>
  <c r="P11" i="8"/>
  <c r="K13" i="8" s="1"/>
  <c r="C27" i="63" s="1"/>
  <c r="P11" i="7"/>
  <c r="K13" i="7" s="1"/>
  <c r="C26" i="63" s="1"/>
  <c r="P11" i="6"/>
  <c r="K13" i="6" s="1"/>
  <c r="C25" i="63" s="1"/>
  <c r="P11" i="4"/>
  <c r="K13" i="4" s="1"/>
  <c r="C23" i="63" s="1"/>
  <c r="P11" i="3"/>
  <c r="K13" i="3" s="1"/>
  <c r="C22" i="63" s="1"/>
  <c r="P11" i="2"/>
  <c r="K13" i="2" s="1"/>
  <c r="C21" i="63" s="1"/>
  <c r="P11" i="1"/>
  <c r="K13" i="1" s="1"/>
  <c r="C20" i="63" s="1"/>
  <c r="E13" i="51" l="1"/>
  <c r="B70" i="63" s="1"/>
  <c r="E13" i="49"/>
  <c r="B68" i="63" s="1"/>
  <c r="K13" i="5"/>
  <c r="C24" i="63" s="1"/>
  <c r="E13" i="18"/>
  <c r="B37" i="63" s="1"/>
  <c r="E13" i="60"/>
  <c r="B79" i="63" s="1"/>
  <c r="K13" i="50"/>
  <c r="C69" i="63" s="1"/>
  <c r="E13" i="38"/>
  <c r="B57" i="63" s="1"/>
  <c r="E13" i="43"/>
  <c r="B62" i="63" s="1"/>
  <c r="E13" i="55"/>
  <c r="B74" i="63" s="1"/>
  <c r="E13" i="58"/>
  <c r="B77" i="63" s="1"/>
  <c r="E13" i="23"/>
  <c r="B42" i="63" s="1"/>
  <c r="K13" i="20"/>
  <c r="C39" i="63" s="1"/>
  <c r="E13" i="19"/>
  <c r="B38" i="63" s="1"/>
  <c r="E13" i="15"/>
  <c r="B34" i="63" s="1"/>
  <c r="E13" i="10"/>
  <c r="B29" i="63" s="1"/>
  <c r="P11" i="63"/>
  <c r="E13" i="44"/>
  <c r="B63" i="63" s="1"/>
  <c r="E13" i="48"/>
  <c r="B67" i="63" s="1"/>
  <c r="E13" i="62"/>
  <c r="E13" i="42"/>
  <c r="B61" i="63" s="1"/>
  <c r="E13" i="8"/>
  <c r="B27" i="63" s="1"/>
  <c r="E13" i="7"/>
  <c r="B26" i="63" s="1"/>
  <c r="E13" i="3"/>
  <c r="B22" i="63" s="1"/>
  <c r="E13" i="61"/>
  <c r="B80" i="63" s="1"/>
  <c r="E13" i="59"/>
  <c r="B78" i="63" s="1"/>
  <c r="E13" i="57"/>
  <c r="B76" i="63" s="1"/>
  <c r="E13" i="56"/>
  <c r="B75" i="63" s="1"/>
  <c r="E13" i="54"/>
  <c r="B73" i="63" s="1"/>
  <c r="E13" i="53"/>
  <c r="B72" i="63" s="1"/>
  <c r="E13" i="52"/>
  <c r="B71" i="63" s="1"/>
  <c r="E13" i="47"/>
  <c r="B66" i="63" s="1"/>
  <c r="E13" i="46"/>
  <c r="B65" i="63" s="1"/>
  <c r="E13" i="45"/>
  <c r="B64" i="63" s="1"/>
  <c r="E13" i="41"/>
  <c r="B60" i="63" s="1"/>
  <c r="E13" i="40"/>
  <c r="B59" i="63" s="1"/>
  <c r="E13" i="39"/>
  <c r="B58" i="63" s="1"/>
  <c r="E13" i="37"/>
  <c r="B56" i="63" s="1"/>
  <c r="E13" i="36"/>
  <c r="B55" i="63" s="1"/>
  <c r="E13" i="35"/>
  <c r="B54" i="63" s="1"/>
  <c r="E13" i="34"/>
  <c r="B53" i="63" s="1"/>
  <c r="E13" i="33"/>
  <c r="B52" i="63" s="1"/>
  <c r="E13" i="32"/>
  <c r="B51" i="63" s="1"/>
  <c r="E13" i="31"/>
  <c r="B50" i="63" s="1"/>
  <c r="E13" i="30"/>
  <c r="B49" i="63" s="1"/>
  <c r="E13" i="29"/>
  <c r="B48" i="63" s="1"/>
  <c r="E13" i="28"/>
  <c r="B47" i="63" s="1"/>
  <c r="E13" i="27"/>
  <c r="B46" i="63" s="1"/>
  <c r="E13" i="26"/>
  <c r="B45" i="63" s="1"/>
  <c r="E13" i="25"/>
  <c r="B44" i="63" s="1"/>
  <c r="E13" i="24"/>
  <c r="B43" i="63" s="1"/>
  <c r="E13" i="22"/>
  <c r="B41" i="63" s="1"/>
  <c r="E13" i="21"/>
  <c r="B40" i="63" s="1"/>
  <c r="E13" i="17"/>
  <c r="B36" i="63" s="1"/>
  <c r="E13" i="16"/>
  <c r="B35" i="63" s="1"/>
  <c r="E13" i="14"/>
  <c r="B33" i="63" s="1"/>
  <c r="E13" i="13"/>
  <c r="B32" i="63" s="1"/>
  <c r="E13" i="12"/>
  <c r="B31" i="63" s="1"/>
  <c r="E13" i="11"/>
  <c r="B30" i="63" s="1"/>
  <c r="E13" i="9"/>
  <c r="B28" i="63" s="1"/>
  <c r="E13" i="6"/>
  <c r="B25" i="63" s="1"/>
  <c r="E13" i="4"/>
  <c r="B23" i="63" s="1"/>
  <c r="E13" i="2"/>
  <c r="B21" i="63" s="1"/>
  <c r="E13" i="1"/>
  <c r="B20" i="63" s="1"/>
  <c r="K13" i="63" l="1"/>
  <c r="E13" i="63"/>
</calcChain>
</file>

<file path=xl/comments1.xml><?xml version="1.0" encoding="utf-8"?>
<comments xmlns="http://schemas.openxmlformats.org/spreadsheetml/2006/main">
  <authors>
    <author>benedito</author>
  </authors>
  <commentList>
    <comment ref="B19" authorId="0">
      <text>
        <r>
          <rPr>
            <sz val="8"/>
            <color indexed="81"/>
            <rFont val="Tahoma"/>
            <family val="2"/>
          </rPr>
          <t xml:space="preserve">PONTUAÇÃO NO PERFIL PROFISSIONAL
</t>
        </r>
      </text>
    </comment>
    <comment ref="C19" authorId="0">
      <text>
        <r>
          <rPr>
            <sz val="8"/>
            <color indexed="81"/>
            <rFont val="Tahoma"/>
            <family val="2"/>
          </rPr>
          <t xml:space="preserve">PONTUAÇÃO NO PERFIL ACADÊMICO
</t>
        </r>
      </text>
    </comment>
    <comment ref="D19" authorId="0">
      <text>
        <r>
          <rPr>
            <sz val="8"/>
            <color indexed="81"/>
            <rFont val="Tahoma"/>
            <family val="2"/>
          </rPr>
          <t xml:space="preserve">ANOS DE ESTUDO FORMATIVO
</t>
        </r>
      </text>
    </comment>
    <comment ref="E19" authorId="0">
      <text>
        <r>
          <rPr>
            <sz val="8"/>
            <color indexed="81"/>
            <rFont val="Tahoma"/>
            <family val="2"/>
          </rPr>
          <t xml:space="preserve">PONTUAÇÃO -
 FORMAÇÃO CADÊMICA
</t>
        </r>
      </text>
    </comment>
    <comment ref="F19" authorId="0">
      <text>
        <r>
          <rPr>
            <sz val="8"/>
            <color indexed="81"/>
            <rFont val="Tahoma"/>
            <family val="2"/>
          </rPr>
          <t xml:space="preserve">PONTUAÇÃO - FORMAÇÃO COMPLEMENTAR
</t>
        </r>
      </text>
    </comment>
    <comment ref="G19" authorId="0">
      <text>
        <r>
          <rPr>
            <sz val="8"/>
            <color indexed="81"/>
            <rFont val="Tahoma"/>
            <family val="2"/>
          </rPr>
          <t xml:space="preserve">PONTUAÇÃO - EXPERIÊNCIA NA ATIVIDADE FIM
</t>
        </r>
      </text>
    </comment>
    <comment ref="H19" authorId="0">
      <text>
        <r>
          <rPr>
            <sz val="8"/>
            <color indexed="81"/>
            <rFont val="Tahoma"/>
            <family val="2"/>
          </rPr>
          <t xml:space="preserve">PONTUAÇÃO - EXPERIÊNCIA NA ATIVIDADE ACADÊMICA
</t>
        </r>
      </text>
    </comment>
    <comment ref="J19" authorId="0">
      <text>
        <r>
          <rPr>
            <sz val="8"/>
            <color indexed="81"/>
            <rFont val="Tahoma"/>
            <family val="2"/>
          </rPr>
          <t xml:space="preserve">CÓDIGO DA TITULAÇÃO
</t>
        </r>
      </text>
    </comment>
    <comment ref="K19" authorId="0">
      <text>
        <r>
          <rPr>
            <sz val="8"/>
            <color indexed="81"/>
            <rFont val="Tahoma"/>
            <family val="2"/>
          </rPr>
          <t xml:space="preserve">POSSUI HABILITAÇÃO PARA DOCENCIA 
</t>
        </r>
      </text>
    </comment>
    <comment ref="L19" authorId="0">
      <text>
        <r>
          <rPr>
            <sz val="8"/>
            <color indexed="81"/>
            <rFont val="Tahoma"/>
            <family val="2"/>
          </rPr>
          <t xml:space="preserve">RECEBEU FORMAÇÃO PARA DOCÊNCIA </t>
        </r>
      </text>
    </comment>
    <comment ref="O19" authorId="0">
      <text>
        <r>
          <rPr>
            <sz val="8"/>
            <color indexed="81"/>
            <rFont val="Tahoma"/>
            <family val="2"/>
          </rPr>
          <t xml:space="preserve">CÓDIGO DO PERFIL PREVALENTE
</t>
        </r>
      </text>
    </comment>
  </commentList>
</comments>
</file>

<file path=xl/comments2.xml><?xml version="1.0" encoding="utf-8"?>
<comments xmlns="http://schemas.openxmlformats.org/spreadsheetml/2006/main">
  <authors>
    <author>****</author>
  </authors>
  <commentLis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comments3.xml><?xml version="1.0" encoding="utf-8"?>
<comments xmlns="http://schemas.openxmlformats.org/spreadsheetml/2006/main">
  <authors>
    <author>****</author>
  </authors>
  <commentLis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sharedStrings.xml><?xml version="1.0" encoding="utf-8"?>
<sst xmlns="http://schemas.openxmlformats.org/spreadsheetml/2006/main" count="14410" uniqueCount="377">
  <si>
    <t>UNIVERSIDADE DE ÉVORA</t>
  </si>
  <si>
    <t>MESTRADO EM CIÊNCIAS DA EDUCAÇÃO</t>
  </si>
  <si>
    <t>INSTRUMENTO DE AVALIAÇÃO CURRICULAR (IAC)</t>
  </si>
  <si>
    <t>INSTITUIÇÃO</t>
  </si>
  <si>
    <t xml:space="preserve"> </t>
  </si>
  <si>
    <t>COLEGIADO</t>
  </si>
  <si>
    <t>DOCENTE</t>
  </si>
  <si>
    <t>EQUILIBRADO</t>
  </si>
  <si>
    <t>TITULAÇÃO</t>
  </si>
  <si>
    <t>1-Graduado     2-Especialista      3-Mestre     4-Doutor      5-Livre Docente/Pós-Doutor</t>
  </si>
  <si>
    <t>TOTAL DE PONTOS OBTIDOS</t>
  </si>
  <si>
    <t>ÍNDICE OBTIDO - PERFIL PROFISSIONAL</t>
  </si>
  <si>
    <t>ÍNDICE OBTIDO - PERFIL ACADEMICO</t>
  </si>
  <si>
    <t>%</t>
  </si>
  <si>
    <t>ANOS DE ESTUDO FORMATIVO</t>
  </si>
  <si>
    <t>PONTUAÇÃO NA FORMAÇÃO ACADEMICA</t>
  </si>
  <si>
    <t>PONTUAÇÃO NA FORMAÇÃO COMPLEMENTAR</t>
  </si>
  <si>
    <t>FORMAÇÃO/ACADEMICA</t>
  </si>
  <si>
    <t>FORMAÇÃO PROFISSIONAL COMPLEMENTAR</t>
  </si>
  <si>
    <t>FREQ</t>
  </si>
  <si>
    <t>PESO</t>
  </si>
  <si>
    <t>SCORE</t>
  </si>
  <si>
    <t>DOUTORADO</t>
  </si>
  <si>
    <t>PROGRAMA QUALIFICAÇÃO &gt; 1 ANO</t>
  </si>
  <si>
    <t>MESTRADO</t>
  </si>
  <si>
    <t>PROGRAMA QUALIFICAÇÃO &gt; 6 MESES</t>
  </si>
  <si>
    <t>ESPECIALIZAÇÃO LATO SENSU</t>
  </si>
  <si>
    <t>ESPECIALIZAÇÃO STRICTO SENSU</t>
  </si>
  <si>
    <t>CURSO DE EXTENSÃO &gt; 100h</t>
  </si>
  <si>
    <t>BACHARELADO</t>
  </si>
  <si>
    <t>CURSO DE EXTENSÃO &gt; 50h</t>
  </si>
  <si>
    <t>LICENCIATURA</t>
  </si>
  <si>
    <t>CURSO DE EXTENSÃO &lt; 50h</t>
  </si>
  <si>
    <t>GRAD TECNOLÓGICA</t>
  </si>
  <si>
    <t>MESES DE ESTAGIO NA PROFISSÃO</t>
  </si>
  <si>
    <t>SEQUENCIAL</t>
  </si>
  <si>
    <t>MESES DE MONITORIA ACADEMICA</t>
  </si>
  <si>
    <t>SOMATÓRIO FORMAÇÃO ACADEMICA</t>
  </si>
  <si>
    <t>SOMATÓRIO FORMAÇÃO COMPLEMENTAR</t>
  </si>
  <si>
    <t>PR</t>
  </si>
  <si>
    <t>INDICATIVO DA FORMAÇÃO ACADEMICA</t>
  </si>
  <si>
    <t>INDICATIVO DA FORMAÇÃO COMPLEMENTAR</t>
  </si>
  <si>
    <t>AC</t>
  </si>
  <si>
    <t>ANOS DE ATIVIDADE PROFISSIONAL</t>
  </si>
  <si>
    <t>ANOS NO DOUTORADO</t>
  </si>
  <si>
    <t>ANOS NA ATIVIDADE PROF. FIM</t>
  </si>
  <si>
    <t>ANOS NO MESTRADO</t>
  </si>
  <si>
    <t>ANOS NA DOCENCIA</t>
  </si>
  <si>
    <t>ANOS NA PÓS-GRADUAÇÃO</t>
  </si>
  <si>
    <t>ANOS-FUNÇÕES DE DIREÇÃO</t>
  </si>
  <si>
    <t>ANOS NA GRADUAÇÃO</t>
  </si>
  <si>
    <t>ANOS-FUNÇÕES DE DIREÇÃO ACADEMICA</t>
  </si>
  <si>
    <t>ANOS NO NIVEL MÉDIO</t>
  </si>
  <si>
    <t>ANOS-FUNÇÕES GESTÃO</t>
  </si>
  <si>
    <t>ANOS NO ENSINO FUNDAMENTAL</t>
  </si>
  <si>
    <t>ANOS-FUNÇÕES GESTÃO ACADEMICA</t>
  </si>
  <si>
    <t>TOTAL DE ANOS DE ESTUDO</t>
  </si>
  <si>
    <t>ANOS DE EXPERIÊNCIA ACUMULADOS</t>
  </si>
  <si>
    <t>TEMPO NA ÁREA ACADEMICA</t>
  </si>
  <si>
    <t>TEMPO NA PROFISSÃO ORIGINAL</t>
  </si>
  <si>
    <t>DOCENCIA EM CURSOS DE PÓS-GRADUAÇÃO</t>
  </si>
  <si>
    <t>FUNÇÃO DE ALTA DIREÇÃO</t>
  </si>
  <si>
    <t>DOCENCIA EM CURSOS DE GRADUAÇÃO</t>
  </si>
  <si>
    <t>FUNÇÃO DE MÉDIA DIREÇÃO</t>
  </si>
  <si>
    <t>DOCENCIA NO ENSINO MÉDIO</t>
  </si>
  <si>
    <t>FUNÇÃO DE BAIXA DIREÇÃO</t>
  </si>
  <si>
    <t>DOCENCIA NO ENSINO FUNDAMENTAL</t>
  </si>
  <si>
    <t>FUNÇÃO DE ALTA GERENCIA</t>
  </si>
  <si>
    <t>DOCENCIA NO ENSINO INFANTIL</t>
  </si>
  <si>
    <t>FUNÇÃO DE MÉDIA GERENCIA</t>
  </si>
  <si>
    <t xml:space="preserve">FACILITADOR </t>
  </si>
  <si>
    <t>FUNÇÃO DE BAIXA GERENCIA</t>
  </si>
  <si>
    <t>REITOR DE IES</t>
  </si>
  <si>
    <t>FUNÇÃO DE COORDENÇÃO</t>
  </si>
  <si>
    <t>VICE-REITOR DE IES</t>
  </si>
  <si>
    <t>FUNÇÃO DE SUPERVISÃO</t>
  </si>
  <si>
    <t>DIRETOR DE CENTRO</t>
  </si>
  <si>
    <t>FUNÇÃO DE AUXILIAR</t>
  </si>
  <si>
    <t>DIRETOR DE DEPARTAMENTO</t>
  </si>
  <si>
    <t>EXERCENDO ATIVIDADE FIM</t>
  </si>
  <si>
    <t>COORDENADOR DE CURSO</t>
  </si>
  <si>
    <t>FUNÇÃO DE DESENVOLVIMENTO</t>
  </si>
  <si>
    <t>COORDENADOR DE UNIDADE</t>
  </si>
  <si>
    <t>FUNÇÃO EM NEGOCIO PROPRIO</t>
  </si>
  <si>
    <t>COORDENADOR DE PROJETO CIENTÍFICO</t>
  </si>
  <si>
    <t>TUTOR DE TRAINEES E COACHING</t>
  </si>
  <si>
    <t>SUPERVISÃO DE ESTÁGIO</t>
  </si>
  <si>
    <t>ORIENTAÇÃO DE TRAINEES</t>
  </si>
  <si>
    <t>PESQUISADOR</t>
  </si>
  <si>
    <t>BOLSISTA</t>
  </si>
  <si>
    <t xml:space="preserve">MONITORIA </t>
  </si>
  <si>
    <t>SERVIÇO VOLUNTARIO</t>
  </si>
  <si>
    <t>ATIVIDADES PRODUZIDAS NA ACADEMIA</t>
  </si>
  <si>
    <t>ATIVIDADES PRODUZIDAS NA PROFISSÃO ORIGINAL</t>
  </si>
  <si>
    <t>LIVRO</t>
  </si>
  <si>
    <t>ORGANIZADOR DE LIVRO</t>
  </si>
  <si>
    <t>ORGANIZAÇÃO DE LIVRO</t>
  </si>
  <si>
    <t>CAPÍTULO DE LÍVRO</t>
  </si>
  <si>
    <t>CAPÍTULO DE LIVRO</t>
  </si>
  <si>
    <t>ARTIGO EM PÉRIODICO INTERNACIONAL</t>
  </si>
  <si>
    <t>ARTIGO EM PERIÓDICO INTERNACIONAL</t>
  </si>
  <si>
    <t>ARTIGO EM PERIÓDICO NACIONAL</t>
  </si>
  <si>
    <t>ARTIGO EM PERIÓDICO REGIONAL</t>
  </si>
  <si>
    <t>ARTIGO EM PERIÓDICO LOCAL</t>
  </si>
  <si>
    <t>TRABALHOS EM CONGRESSOS</t>
  </si>
  <si>
    <t>TUTORAMENTO DE DIRETORES</t>
  </si>
  <si>
    <t>RESUMOS EXPANDIDOS EM CONGRESSOS</t>
  </si>
  <si>
    <t>TRABALHO TECNICO</t>
  </si>
  <si>
    <t>RESUMOS EM CONGRESSOS</t>
  </si>
  <si>
    <t>APRESENTAÇÃO DE TRABALHOS</t>
  </si>
  <si>
    <t>BANCA DE DOUTORADO</t>
  </si>
  <si>
    <t>BANCA DE MESTRADO</t>
  </si>
  <si>
    <t>BANCA DE ESPECIALIZAÇÃO</t>
  </si>
  <si>
    <t>BANCA DE GRADUAÇÃO</t>
  </si>
  <si>
    <t xml:space="preserve">BANCA DE QUALIFICAÇÃO </t>
  </si>
  <si>
    <t>COMISSÃO JULGADORA</t>
  </si>
  <si>
    <t>AVALIAÇÃO DE IES (INEP)</t>
  </si>
  <si>
    <t>COMISSÃO CONCURSOS</t>
  </si>
  <si>
    <t>ORIENTAÇÃO DE DOUTORANDO</t>
  </si>
  <si>
    <t>ORIENTAÇÃO DE MESTRANDO</t>
  </si>
  <si>
    <t>ORIENTAÇÃO DE ESPECIALISTA</t>
  </si>
  <si>
    <t>ORIENTAÇÃO DE GRADUANDO</t>
  </si>
  <si>
    <t>ORIENTAÇÃO DE INICIAÇÃO CIENTÍFICA</t>
  </si>
  <si>
    <t>ORGANIZAÇÃO DE EVENTOS</t>
  </si>
  <si>
    <t>PARTICIPAÇÃO EM EVENTOS ACADEMICOS</t>
  </si>
  <si>
    <t>PARTICIPAÇÃO EVENTO PROFISSIONAL</t>
  </si>
  <si>
    <t>PREMIAÇÕES - ACADEMICAS</t>
  </si>
  <si>
    <t>PREMIAÇÕES - PROFISSIONAIS</t>
  </si>
  <si>
    <t>DIPLOMA DE GRAU HEMÉRITO</t>
  </si>
  <si>
    <t>TÍTULO HONÓRIS CAUSA</t>
  </si>
  <si>
    <t>PREMIO NIVEL INTERNACIONAL</t>
  </si>
  <si>
    <t>PREMIO NIVEL NACIONAL</t>
  </si>
  <si>
    <t>PREMIO NIVEL REGIONAL</t>
  </si>
  <si>
    <t>PREMIO NIVEL LOCAL</t>
  </si>
  <si>
    <t>MEDALHA</t>
  </si>
  <si>
    <t>ORDEM</t>
  </si>
  <si>
    <t>MENÇÃO HONROSA</t>
  </si>
  <si>
    <t>VOTO DE CONGRATULAÇÕES</t>
  </si>
  <si>
    <t>VOTO DE ELOGIO</t>
  </si>
  <si>
    <t>PROGRAMA QUALIFICAÇÃO &lt; 6 MESES</t>
  </si>
  <si>
    <t>CONSULTORIA</t>
  </si>
  <si>
    <t>RESUMOS PUBLICADOS ANAIS CONG P</t>
  </si>
  <si>
    <t>PUBLICAÇÃO EM CONGRESSOS PROF</t>
  </si>
  <si>
    <t>PUBLICAÇÃO EM PERIÓDICO LOCAL</t>
  </si>
  <si>
    <t>APRESENTAÇÃO TRABALHOS TECNICOS</t>
  </si>
  <si>
    <t>DOCENTES</t>
  </si>
  <si>
    <t>CONSULTOR</t>
  </si>
  <si>
    <t>APRESENTAÇÃO TRABALHO</t>
  </si>
  <si>
    <t>PÓS-DOUTORADO</t>
  </si>
  <si>
    <t>ANOS PÓS-DOUTORADO</t>
  </si>
  <si>
    <t>CORPO EDITORIAL</t>
  </si>
  <si>
    <t>ARTIGO TECNICO PUBLICADO</t>
  </si>
  <si>
    <t>TRABALHO TECNICO PUBLICADO</t>
  </si>
  <si>
    <t>APRESENTAÇÃO TRABALHO TEC.</t>
  </si>
  <si>
    <t>RESUMO TEC. EXTENDIDO EM CONG</t>
  </si>
  <si>
    <t>RESUMO TEC EM CONGRESSO</t>
  </si>
  <si>
    <t>PRESIDENTE DE ONG</t>
  </si>
  <si>
    <t>REVISOR EDITORIAL</t>
  </si>
  <si>
    <t>TRABALHO EM CONG PROFISSIONAL</t>
  </si>
  <si>
    <t>APRES TRAB TÉCNICO</t>
  </si>
  <si>
    <t>PUBLICAÇÃO EM ANAIS CONG PROF.</t>
  </si>
  <si>
    <t>REVISOR DE PERIÓDICO</t>
  </si>
  <si>
    <t>PROGRAMA QUALIFICAÇÃO &lt;6 MESES</t>
  </si>
  <si>
    <t>APRESENTAÇÃO TRAB. TÉCNICO</t>
  </si>
  <si>
    <t>TRABALHO EM CONGRESSO PROFISS.</t>
  </si>
  <si>
    <t>TRABALHO EM CONG TÉCNICO</t>
  </si>
  <si>
    <t>TRABALHO CONGRESSO PROFISSIONAL</t>
  </si>
  <si>
    <t>TRABALHO CONGRESSO TÉCNICO</t>
  </si>
  <si>
    <t>CONSULTOR TÉCNICO</t>
  </si>
  <si>
    <t>PÓS-DOUTORES</t>
  </si>
  <si>
    <t>DOUTORES</t>
  </si>
  <si>
    <t>MESTRES</t>
  </si>
  <si>
    <t>ESPECIALISTAS</t>
  </si>
  <si>
    <t>GRADUADOS</t>
  </si>
  <si>
    <t>Títulação</t>
  </si>
  <si>
    <t>Freq</t>
  </si>
  <si>
    <t>TEMPO</t>
  </si>
  <si>
    <t>PONTUAÇÃO EXPERIÊNCIA NA ACADEMIA</t>
  </si>
  <si>
    <t>PONTUAÇÃO EXPERIÊNCIA NA ATIVIDADE FIM</t>
  </si>
  <si>
    <t>AEF</t>
  </si>
  <si>
    <t>FAC</t>
  </si>
  <si>
    <t>FCP</t>
  </si>
  <si>
    <t>EXF</t>
  </si>
  <si>
    <t>EXA</t>
  </si>
  <si>
    <t>HAB DOC</t>
  </si>
  <si>
    <t>Não</t>
  </si>
  <si>
    <t>FAED</t>
  </si>
  <si>
    <t>CODT</t>
  </si>
  <si>
    <t>PPR</t>
  </si>
  <si>
    <t>PAC</t>
  </si>
  <si>
    <t>TÍTULO</t>
  </si>
  <si>
    <t>Sim</t>
  </si>
  <si>
    <t>FORMAIS</t>
  </si>
  <si>
    <t>HABILITAÇÕES PARA DOCENCIA</t>
  </si>
  <si>
    <t>PRECARIAS</t>
  </si>
  <si>
    <t>% HABILITAÇÕES PARA DOCENCIA</t>
  </si>
  <si>
    <t>PRECÁRIAS</t>
  </si>
  <si>
    <t>Acadêmico</t>
  </si>
  <si>
    <t>Semi-Acadêmico</t>
  </si>
  <si>
    <t>Semi-Profissional</t>
  </si>
  <si>
    <t>Profissional</t>
  </si>
  <si>
    <t>A2</t>
  </si>
  <si>
    <t>A1</t>
  </si>
  <si>
    <t>P1</t>
  </si>
  <si>
    <t>Equilibrado</t>
  </si>
  <si>
    <t>P2</t>
  </si>
  <si>
    <t>EQ</t>
  </si>
  <si>
    <t>Perfil Prevalente</t>
  </si>
  <si>
    <t>CPV</t>
  </si>
  <si>
    <t>Agrupam.</t>
  </si>
  <si>
    <t>ACAD</t>
  </si>
  <si>
    <t>PROF</t>
  </si>
  <si>
    <t>Docente</t>
  </si>
  <si>
    <t xml:space="preserve"> MÉDIA DO TOTAL DE PONTOS OBTIDOS</t>
  </si>
  <si>
    <t>ÍNDICE  MÉDIO OBTIDO - PERFIL ACADEMICO</t>
  </si>
  <si>
    <t>ÍNDICE MÉDIO OBTIDO - PERFIL PROFISSIONAL</t>
  </si>
  <si>
    <t>ANOS DE ESTUDO FORMATIVO (MÉDIA COLEGIADO)</t>
  </si>
  <si>
    <t>EX</t>
  </si>
  <si>
    <t>Vínculo</t>
  </si>
  <si>
    <t>CH</t>
  </si>
  <si>
    <t>Nível</t>
  </si>
  <si>
    <t>C.H.</t>
  </si>
  <si>
    <t>CLT-DE</t>
  </si>
  <si>
    <t>Assistente</t>
  </si>
  <si>
    <t>CLT</t>
  </si>
  <si>
    <t>CLT-H</t>
  </si>
  <si>
    <t>Outro</t>
  </si>
  <si>
    <t>Classificação</t>
  </si>
  <si>
    <t>Titular</t>
  </si>
  <si>
    <t>Adjunto</t>
  </si>
  <si>
    <t>Auxiliar</t>
  </si>
  <si>
    <t>Substiotuto</t>
  </si>
  <si>
    <t>Carga Horária</t>
  </si>
  <si>
    <t>D.E.</t>
  </si>
  <si>
    <t>&gt;40</t>
  </si>
  <si>
    <t>&lt;40</t>
  </si>
  <si>
    <t>&lt;20</t>
  </si>
  <si>
    <t>TRABALHO TÉC. PUBLICADO EM CONG</t>
  </si>
  <si>
    <t>TRABALHO EM CONGRESSO PROFIS.</t>
  </si>
  <si>
    <t>MEMBRO DE CORPO EDITORIAL</t>
  </si>
  <si>
    <t>TRABALHO TECNICO EM CONGRESSO</t>
  </si>
  <si>
    <t>TRABALHO CONGRESSO PROFISS.</t>
  </si>
  <si>
    <t>APRESENTAÇÃO CONGRESSO PROF.</t>
  </si>
  <si>
    <t>RESUMO CONGRESSO PROFISSIONAL</t>
  </si>
  <si>
    <t xml:space="preserve">PROGRAMA DE COMPUTADOR </t>
  </si>
  <si>
    <t>APRESENTAÇÃO EM CONGRESSO PROF.</t>
  </si>
  <si>
    <t>TRABALHO PUBLI CONGRESSO PROF.</t>
  </si>
  <si>
    <t>RESUMO EXTENDIDO EM ANAIS CONG PR</t>
  </si>
  <si>
    <t>APRESENTAÇÃO TRAB CONG PROF</t>
  </si>
  <si>
    <t>TRABALHO EM CONG. PROFISSIONAL</t>
  </si>
  <si>
    <t>TRABALHO EM CONGR. PROFISSIONAL</t>
  </si>
  <si>
    <t>RESUMO EXPANDIDO CONGR PROF.</t>
  </si>
  <si>
    <t>RESUMO CONGR. PROFISSIONAL</t>
  </si>
  <si>
    <t>ANOS NA ESPECIALIZAÇÃO</t>
  </si>
  <si>
    <t>TRABALHO EM CONGR PROFISSIONAL</t>
  </si>
  <si>
    <t>PERFIL PREVALENTE</t>
  </si>
  <si>
    <t>INTERVALOS DO PERFIL</t>
  </si>
  <si>
    <t>A1 / P1</t>
  </si>
  <si>
    <t>A2 / P2</t>
  </si>
  <si>
    <t>EQ - Equilibrado - até 60% (em ambos os Perfis)</t>
  </si>
  <si>
    <t>A1-Semi-Acad./P1-Semi-Prof. - Entre 60% e  80% (no perfil corresp.)</t>
  </si>
  <si>
    <t>A2-Acadêmico/P2-Profissional - Acima de 80% (no perfil corresp.)</t>
  </si>
  <si>
    <t>(A1) SEMI-ACADÊMICO</t>
  </si>
  <si>
    <t>(A2) ACADÊMICO</t>
  </si>
  <si>
    <t>(EQ) EQUILIBRADO</t>
  </si>
  <si>
    <t>(P1) SEMI-PROFISSIONAL</t>
  </si>
  <si>
    <t>(P2) PROFISSIONAL</t>
  </si>
  <si>
    <t>(P1) SEMI-PRTOFISSIONAL</t>
  </si>
  <si>
    <t>A</t>
  </si>
  <si>
    <t>SU</t>
  </si>
  <si>
    <t>Estatutario</t>
  </si>
  <si>
    <t>RESUMO EM CONGR. PROFISSIONAL</t>
  </si>
  <si>
    <t>Substituta</t>
  </si>
  <si>
    <t>APRESENTAÇÃO EM CONGR. PROFIS.</t>
  </si>
  <si>
    <t>(P1) PROFISSIONAL</t>
  </si>
  <si>
    <t>DE</t>
  </si>
  <si>
    <t>REVISOR PROJETOS DE FOMENTO</t>
  </si>
  <si>
    <t>RESUMO EXPANDIDO CONGR. PROF.</t>
  </si>
  <si>
    <t>RESUMOS EM CONGR. PROFISSIONAL</t>
  </si>
  <si>
    <t>APRESENTAÇÃO EM CONBGR. PROFISS.</t>
  </si>
  <si>
    <t>Estatutário</t>
  </si>
  <si>
    <t>REVISOR PROJETO DE FOMENTO</t>
  </si>
  <si>
    <t>RESUMO EXTENDIDO CONGR. PROF.</t>
  </si>
  <si>
    <t>APRESENTAÇÃO EM CONGR. PROF.</t>
  </si>
  <si>
    <t xml:space="preserve">ENTREVISTAS </t>
  </si>
  <si>
    <t>RESUMO EXTENDIDO EM CONGR. PROF.</t>
  </si>
  <si>
    <t>Substituto</t>
  </si>
  <si>
    <t>APRESENTAÇÃO TR CONGR. PROF.</t>
  </si>
  <si>
    <t>PRODUÇÃO ARTISTICA</t>
  </si>
  <si>
    <t>RESUMO EM CONGRESSO PROFISS.</t>
  </si>
  <si>
    <t>APRESENTAÇÃO CONGR. PROFISSIONAL</t>
  </si>
  <si>
    <t>APRESENTAÇÃO TR. CONGR. PROF.</t>
  </si>
  <si>
    <t>PROGRMAS DE COMPUTADOR</t>
  </si>
  <si>
    <t>PROJETO DE EXTENSÃO</t>
  </si>
  <si>
    <t>MINISTRAÇÃO CURSOS CURTA DURAÇÃO</t>
  </si>
  <si>
    <t>PROJETOS DE EXTENSÃO</t>
  </si>
  <si>
    <t>RESUMO EXTEND EM CONGR. PROF.</t>
  </si>
  <si>
    <t>ENTREVISTAS</t>
  </si>
  <si>
    <t>WEBSITE</t>
  </si>
  <si>
    <t>PROGRAMAS COMPUTADOR</t>
  </si>
  <si>
    <t>RESUMO EM CONGR. PROF.</t>
  </si>
  <si>
    <t>(E1) EQUILIBRADO</t>
  </si>
  <si>
    <t>REVISOR DE PERIÓDICOS</t>
  </si>
  <si>
    <t>RESUMO EXTEND EM CONG. PROF.</t>
  </si>
  <si>
    <t>APRESENTAÇÃO CONGR. PROFISS.</t>
  </si>
  <si>
    <t>RESUMO EXPAND CONGR. PROF.</t>
  </si>
  <si>
    <t>APRESENTAÇÃO EM CONGR.PROF.</t>
  </si>
  <si>
    <t>ASSESSOR</t>
  </si>
  <si>
    <t>PROGRAMA COMPUTADOR</t>
  </si>
  <si>
    <t>PROJETO EXTENSÃO</t>
  </si>
  <si>
    <t>ENTREVISTA</t>
  </si>
  <si>
    <t>CURSO DE CURTA DURAÇÃO</t>
  </si>
  <si>
    <t>PROJETO DE FOMENTO</t>
  </si>
  <si>
    <t>RESUMO EXPAND. EM CONGR. PROF.</t>
  </si>
  <si>
    <t>(A2) PROFISSIONAL</t>
  </si>
  <si>
    <t>CONCENTRAÇÃO DOS DADOS DO CONJUNTO DO COLEGIADO</t>
  </si>
  <si>
    <t>A-SU-001</t>
  </si>
  <si>
    <t>A-SU-002</t>
  </si>
  <si>
    <t>A-SU-003</t>
  </si>
  <si>
    <t>A-SU-004</t>
  </si>
  <si>
    <t>A-SU-005</t>
  </si>
  <si>
    <t>A-SU-006</t>
  </si>
  <si>
    <t>A-SU-007</t>
  </si>
  <si>
    <t>A-SU-008</t>
  </si>
  <si>
    <t>A-SU-009</t>
  </si>
  <si>
    <t>A-SU-010</t>
  </si>
  <si>
    <t>A-SU-011</t>
  </si>
  <si>
    <t>A-SU-012</t>
  </si>
  <si>
    <t>A-SU-013</t>
  </si>
  <si>
    <t>A-SU-014</t>
  </si>
  <si>
    <t>A-SU-015</t>
  </si>
  <si>
    <t>A-SU-016</t>
  </si>
  <si>
    <t>A-SU-017</t>
  </si>
  <si>
    <t>A-SU-018</t>
  </si>
  <si>
    <t>A-SU-019</t>
  </si>
  <si>
    <t>A-SU-020</t>
  </si>
  <si>
    <t>A-SU-021</t>
  </si>
  <si>
    <t>A-SU-022</t>
  </si>
  <si>
    <t>A-SU-023</t>
  </si>
  <si>
    <t>A-SU-024</t>
  </si>
  <si>
    <t>A-SU-025</t>
  </si>
  <si>
    <t>A-SU-026</t>
  </si>
  <si>
    <t>A-SU-027</t>
  </si>
  <si>
    <t>A-SU-028</t>
  </si>
  <si>
    <t>A-SU-029</t>
  </si>
  <si>
    <t>A-SU-030</t>
  </si>
  <si>
    <t>A-SU-031</t>
  </si>
  <si>
    <t>A-SU-032</t>
  </si>
  <si>
    <t>A-SU-033</t>
  </si>
  <si>
    <t>A-SU-034</t>
  </si>
  <si>
    <t>A-SU-035</t>
  </si>
  <si>
    <t>A-SU-036</t>
  </si>
  <si>
    <t>A-SU-037</t>
  </si>
  <si>
    <t>A-SU-038</t>
  </si>
  <si>
    <t>A-SU-039</t>
  </si>
  <si>
    <t>A-SU-040</t>
  </si>
  <si>
    <t>A-SU-041</t>
  </si>
  <si>
    <t>A-SU-042</t>
  </si>
  <si>
    <t>A-SU-043</t>
  </si>
  <si>
    <t>A-SU-044</t>
  </si>
  <si>
    <t>A-SU-045</t>
  </si>
  <si>
    <t>A-SU-046</t>
  </si>
  <si>
    <t>A-SU-047</t>
  </si>
  <si>
    <t>A-SU-048</t>
  </si>
  <si>
    <t>A-SU-049</t>
  </si>
  <si>
    <t>A-SU-050</t>
  </si>
  <si>
    <t>A-SU-051</t>
  </si>
  <si>
    <t>A-SU-052</t>
  </si>
  <si>
    <t>A-SU-053</t>
  </si>
  <si>
    <t>A-SU-054</t>
  </si>
  <si>
    <t>A-SU-055</t>
  </si>
  <si>
    <t>A-SU-056</t>
  </si>
  <si>
    <t>A-SU-057</t>
  </si>
  <si>
    <t>A-SU-058</t>
  </si>
  <si>
    <t>A-SU-059</t>
  </si>
  <si>
    <t>A-SU-060</t>
  </si>
  <si>
    <t>A-SU-061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</si>
</sst>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4"/>
      <name val="Arial"/>
      <family val="2"/>
    </font>
    <font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8FB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6">
    <xf numFmtId="0" fontId="0" fillId="0" borderId="0" xfId="0"/>
    <xf numFmtId="0" fontId="2" fillId="3" borderId="0" xfId="0" applyFont="1" applyFill="1"/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right"/>
    </xf>
    <xf numFmtId="2" fontId="4" fillId="3" borderId="0" xfId="0" applyNumberFormat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vertical="center" wrapText="1"/>
    </xf>
    <xf numFmtId="0" fontId="5" fillId="8" borderId="10" xfId="0" applyFont="1" applyFill="1" applyBorder="1" applyAlignment="1">
      <alignment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/>
    </xf>
    <xf numFmtId="0" fontId="5" fillId="7" borderId="18" xfId="0" applyFont="1" applyFill="1" applyBorder="1" applyAlignment="1">
      <alignment vertical="center" wrapText="1"/>
    </xf>
    <xf numFmtId="0" fontId="5" fillId="8" borderId="18" xfId="0" applyFont="1" applyFill="1" applyBorder="1" applyAlignment="1">
      <alignment vertical="center" wrapText="1"/>
    </xf>
    <xf numFmtId="0" fontId="0" fillId="7" borderId="18" xfId="0" applyFill="1" applyBorder="1" applyAlignment="1"/>
    <xf numFmtId="0" fontId="2" fillId="3" borderId="3" xfId="0" applyFont="1" applyFill="1" applyBorder="1"/>
    <xf numFmtId="0" fontId="0" fillId="3" borderId="2" xfId="0" applyFill="1" applyBorder="1"/>
    <xf numFmtId="0" fontId="0" fillId="3" borderId="5" xfId="0" applyFill="1" applyBorder="1"/>
    <xf numFmtId="0" fontId="2" fillId="8" borderId="22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3" borderId="5" xfId="0" applyFont="1" applyFill="1" applyBorder="1"/>
    <xf numFmtId="0" fontId="0" fillId="3" borderId="2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0" fillId="3" borderId="6" xfId="0" applyFill="1" applyBorder="1"/>
    <xf numFmtId="0" fontId="0" fillId="3" borderId="7" xfId="0" applyFill="1" applyBorder="1"/>
    <xf numFmtId="0" fontId="0" fillId="3" borderId="3" xfId="0" applyFill="1" applyBorder="1"/>
    <xf numFmtId="0" fontId="2" fillId="3" borderId="1" xfId="0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 vertical="center" wrapText="1"/>
    </xf>
    <xf numFmtId="0" fontId="2" fillId="4" borderId="11" xfId="0" applyFont="1" applyFill="1" applyBorder="1"/>
    <xf numFmtId="0" fontId="0" fillId="4" borderId="12" xfId="0" applyFill="1" applyBorder="1"/>
    <xf numFmtId="0" fontId="0" fillId="4" borderId="12" xfId="0" applyFill="1" applyBorder="1" applyAlignment="1">
      <alignment horizontal="center"/>
    </xf>
    <xf numFmtId="0" fontId="2" fillId="4" borderId="15" xfId="0" applyFont="1" applyFill="1" applyBorder="1"/>
    <xf numFmtId="0" fontId="2" fillId="4" borderId="19" xfId="0" applyFont="1" applyFill="1" applyBorder="1"/>
    <xf numFmtId="0" fontId="0" fillId="4" borderId="20" xfId="0" applyFill="1" applyBorder="1"/>
    <xf numFmtId="0" fontId="0" fillId="4" borderId="20" xfId="0" applyFill="1" applyBorder="1" applyAlignment="1">
      <alignment horizontal="center"/>
    </xf>
    <xf numFmtId="2" fontId="4" fillId="6" borderId="4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/>
    <xf numFmtId="0" fontId="0" fillId="6" borderId="12" xfId="0" applyFill="1" applyBorder="1"/>
    <xf numFmtId="0" fontId="0" fillId="6" borderId="12" xfId="0" applyFill="1" applyBorder="1" applyAlignment="1">
      <alignment horizontal="center"/>
    </xf>
    <xf numFmtId="0" fontId="2" fillId="6" borderId="15" xfId="0" applyFont="1" applyFill="1" applyBorder="1"/>
    <xf numFmtId="0" fontId="2" fillId="6" borderId="19" xfId="0" applyFont="1" applyFill="1" applyBorder="1"/>
    <xf numFmtId="0" fontId="0" fillId="6" borderId="20" xfId="0" applyFill="1" applyBorder="1"/>
    <xf numFmtId="0" fontId="0" fillId="6" borderId="20" xfId="0" applyFill="1" applyBorder="1" applyAlignment="1">
      <alignment horizontal="center"/>
    </xf>
    <xf numFmtId="0" fontId="0" fillId="5" borderId="31" xfId="0" applyFill="1" applyBorder="1" applyAlignment="1">
      <alignment vertical="center" wrapText="1"/>
    </xf>
    <xf numFmtId="0" fontId="0" fillId="5" borderId="32" xfId="0" applyFill="1" applyBorder="1" applyAlignment="1">
      <alignment horizontal="center" vertical="center" wrapText="1"/>
    </xf>
    <xf numFmtId="0" fontId="0" fillId="5" borderId="33" xfId="0" applyFill="1" applyBorder="1" applyAlignment="1">
      <alignment vertical="center" wrapText="1"/>
    </xf>
    <xf numFmtId="0" fontId="0" fillId="6" borderId="31" xfId="0" applyFill="1" applyBorder="1" applyAlignment="1">
      <alignment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3" xfId="0" applyFill="1" applyBorder="1" applyAlignment="1">
      <alignment vertical="center" wrapText="1"/>
    </xf>
    <xf numFmtId="0" fontId="0" fillId="4" borderId="31" xfId="0" applyFill="1" applyBorder="1" applyAlignment="1">
      <alignment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33" xfId="0" applyFill="1" applyBorder="1" applyAlignment="1">
      <alignment vertical="center" wrapText="1"/>
    </xf>
    <xf numFmtId="0" fontId="0" fillId="3" borderId="0" xfId="0" applyFill="1" applyBorder="1" applyAlignment="1">
      <alignment horizontal="center"/>
    </xf>
    <xf numFmtId="0" fontId="1" fillId="3" borderId="5" xfId="0" applyFont="1" applyFill="1" applyBorder="1"/>
    <xf numFmtId="0" fontId="0" fillId="2" borderId="0" xfId="0" applyFill="1"/>
    <xf numFmtId="0" fontId="2" fillId="3" borderId="0" xfId="0" applyFont="1" applyFill="1" applyBorder="1"/>
    <xf numFmtId="0" fontId="0" fillId="3" borderId="0" xfId="0" applyNumberForma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" fontId="0" fillId="5" borderId="32" xfId="0" applyNumberFormat="1" applyFill="1" applyBorder="1" applyAlignment="1">
      <alignment horizontal="center" vertical="center" wrapText="1"/>
    </xf>
    <xf numFmtId="0" fontId="1" fillId="3" borderId="0" xfId="0" applyFont="1" applyFill="1" applyBorder="1"/>
    <xf numFmtId="0" fontId="0" fillId="3" borderId="0" xfId="0" applyFill="1" applyBorder="1" applyAlignment="1">
      <alignment horizontal="center"/>
    </xf>
    <xf numFmtId="0" fontId="1" fillId="2" borderId="8" xfId="0" applyFont="1" applyFill="1" applyBorder="1"/>
    <xf numFmtId="0" fontId="1" fillId="2" borderId="37" xfId="0" applyFont="1" applyFill="1" applyBorder="1"/>
    <xf numFmtId="0" fontId="1" fillId="2" borderId="26" xfId="0" applyFont="1" applyFill="1" applyBorder="1"/>
    <xf numFmtId="0" fontId="1" fillId="2" borderId="16" xfId="0" applyFont="1" applyFill="1" applyBorder="1"/>
    <xf numFmtId="0" fontId="1" fillId="2" borderId="38" xfId="0" applyFont="1" applyFill="1" applyBorder="1"/>
    <xf numFmtId="0" fontId="1" fillId="9" borderId="23" xfId="0" applyFont="1" applyFill="1" applyBorder="1" applyAlignment="1">
      <alignment horizontal="center"/>
    </xf>
    <xf numFmtId="0" fontId="1" fillId="9" borderId="24" xfId="0" applyFont="1" applyFill="1" applyBorder="1" applyAlignment="1">
      <alignment horizontal="center"/>
    </xf>
    <xf numFmtId="2" fontId="0" fillId="2" borderId="35" xfId="0" applyNumberForma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2" fontId="0" fillId="2" borderId="27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2" fontId="0" fillId="2" borderId="28" xfId="0" applyNumberForma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2" fontId="0" fillId="2" borderId="29" xfId="0" applyNumberFormat="1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1" fillId="9" borderId="39" xfId="0" applyFont="1" applyFill="1" applyBorder="1" applyAlignment="1">
      <alignment horizontal="center"/>
    </xf>
    <xf numFmtId="0" fontId="1" fillId="9" borderId="34" xfId="0" applyFont="1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5" fillId="11" borderId="10" xfId="0" applyFont="1" applyFill="1" applyBorder="1" applyAlignment="1">
      <alignment vertical="center" wrapText="1"/>
    </xf>
    <xf numFmtId="0" fontId="5" fillId="11" borderId="14" xfId="0" applyFont="1" applyFill="1" applyBorder="1" applyAlignment="1">
      <alignment vertical="center" wrapText="1"/>
    </xf>
    <xf numFmtId="0" fontId="5" fillId="11" borderId="18" xfId="0" applyFont="1" applyFill="1" applyBorder="1" applyAlignment="1">
      <alignment vertical="center" wrapText="1"/>
    </xf>
    <xf numFmtId="0" fontId="0" fillId="2" borderId="0" xfId="0" applyFill="1" applyAlignment="1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31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" fillId="2" borderId="44" xfId="0" applyFont="1" applyFill="1" applyBorder="1"/>
    <xf numFmtId="2" fontId="0" fillId="2" borderId="53" xfId="0" applyNumberFormat="1" applyFill="1" applyBorder="1" applyAlignment="1">
      <alignment horizontal="center"/>
    </xf>
    <xf numFmtId="0" fontId="1" fillId="2" borderId="55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2" fontId="0" fillId="2" borderId="56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" fillId="9" borderId="31" xfId="0" applyFont="1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164" fontId="5" fillId="7" borderId="14" xfId="0" applyNumberFormat="1" applyFont="1" applyFill="1" applyBorder="1" applyAlignment="1">
      <alignment horizontal="center" vertical="center" wrapText="1"/>
    </xf>
    <xf numFmtId="164" fontId="5" fillId="11" borderId="14" xfId="0" applyNumberFormat="1" applyFont="1" applyFill="1" applyBorder="1" applyAlignment="1">
      <alignment horizontal="center" vertical="center" wrapText="1"/>
    </xf>
    <xf numFmtId="2" fontId="0" fillId="2" borderId="9" xfId="0" applyNumberFormat="1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1" fontId="0" fillId="2" borderId="28" xfId="0" applyNumberFormat="1" applyFill="1" applyBorder="1" applyAlignment="1">
      <alignment horizontal="center"/>
    </xf>
    <xf numFmtId="1" fontId="0" fillId="2" borderId="27" xfId="0" applyNumberFormat="1" applyFill="1" applyBorder="1" applyAlignment="1">
      <alignment horizontal="center"/>
    </xf>
    <xf numFmtId="1" fontId="0" fillId="2" borderId="17" xfId="0" applyNumberForma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164" fontId="4" fillId="6" borderId="4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0" fillId="6" borderId="32" xfId="0" applyNumberFormat="1" applyFill="1" applyBorder="1" applyAlignment="1">
      <alignment horizontal="center" vertical="center" wrapText="1"/>
    </xf>
    <xf numFmtId="164" fontId="0" fillId="4" borderId="32" xfId="0" applyNumberFormat="1" applyFill="1" applyBorder="1" applyAlignment="1">
      <alignment horizontal="center" vertical="center" wrapText="1"/>
    </xf>
    <xf numFmtId="0" fontId="1" fillId="9" borderId="4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Border="1"/>
    <xf numFmtId="1" fontId="0" fillId="2" borderId="33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11" fillId="2" borderId="0" xfId="0" applyFont="1" applyFill="1" applyAlignment="1"/>
    <xf numFmtId="0" fontId="9" fillId="2" borderId="15" xfId="0" applyFont="1" applyFill="1" applyBorder="1" applyAlignment="1"/>
    <xf numFmtId="0" fontId="0" fillId="15" borderId="0" xfId="0" applyFill="1" applyBorder="1" applyAlignment="1">
      <alignment horizontal="center"/>
    </xf>
    <xf numFmtId="0" fontId="0" fillId="2" borderId="15" xfId="0" applyFill="1" applyBorder="1" applyAlignment="1"/>
    <xf numFmtId="0" fontId="12" fillId="2" borderId="0" xfId="0" applyFont="1" applyFill="1" applyBorder="1" applyAlignment="1">
      <alignment horizontal="left"/>
    </xf>
    <xf numFmtId="0" fontId="13" fillId="2" borderId="0" xfId="0" applyFont="1" applyFill="1" applyBorder="1"/>
    <xf numFmtId="0" fontId="14" fillId="3" borderId="0" xfId="0" applyFont="1" applyFill="1" applyBorder="1"/>
    <xf numFmtId="0" fontId="15" fillId="2" borderId="0" xfId="0" applyFont="1" applyFill="1" applyBorder="1"/>
    <xf numFmtId="0" fontId="0" fillId="2" borderId="0" xfId="0" applyFill="1" applyBorder="1" applyAlignment="1"/>
    <xf numFmtId="0" fontId="1" fillId="9" borderId="36" xfId="0" applyFont="1" applyFill="1" applyBorder="1" applyAlignment="1"/>
    <xf numFmtId="0" fontId="1" fillId="9" borderId="47" xfId="0" applyFont="1" applyFill="1" applyBorder="1" applyAlignment="1"/>
    <xf numFmtId="0" fontId="0" fillId="3" borderId="0" xfId="0" applyFill="1" applyAlignment="1"/>
    <xf numFmtId="0" fontId="1" fillId="2" borderId="0" xfId="0" applyFont="1" applyFill="1" applyAlignment="1">
      <alignment horizontal="center"/>
    </xf>
    <xf numFmtId="0" fontId="0" fillId="16" borderId="0" xfId="0" applyFill="1" applyBorder="1" applyAlignment="1">
      <alignment horizontal="center"/>
    </xf>
    <xf numFmtId="0" fontId="1" fillId="2" borderId="43" xfId="0" applyFont="1" applyFill="1" applyBorder="1"/>
    <xf numFmtId="0" fontId="0" fillId="2" borderId="7" xfId="0" applyFill="1" applyBorder="1" applyAlignment="1">
      <alignment horizontal="left"/>
    </xf>
    <xf numFmtId="0" fontId="0" fillId="2" borderId="40" xfId="0" applyFill="1" applyBorder="1" applyAlignment="1">
      <alignment horizontal="left"/>
    </xf>
    <xf numFmtId="0" fontId="0" fillId="2" borderId="54" xfId="0" applyFill="1" applyBorder="1" applyAlignment="1">
      <alignment horizontal="left"/>
    </xf>
    <xf numFmtId="2" fontId="0" fillId="2" borderId="57" xfId="0" applyNumberFormat="1" applyFill="1" applyBorder="1" applyAlignment="1">
      <alignment horizontal="center"/>
    </xf>
    <xf numFmtId="2" fontId="0" fillId="2" borderId="58" xfId="0" applyNumberFormat="1" applyFill="1" applyBorder="1" applyAlignment="1">
      <alignment horizontal="center"/>
    </xf>
    <xf numFmtId="2" fontId="0" fillId="2" borderId="59" xfId="0" applyNumberFormat="1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0" fillId="2" borderId="60" xfId="0" applyFill="1" applyBorder="1" applyAlignment="1">
      <alignment horizontal="center"/>
    </xf>
    <xf numFmtId="0" fontId="0" fillId="2" borderId="56" xfId="0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2" fontId="0" fillId="2" borderId="62" xfId="0" applyNumberFormat="1" applyFill="1" applyBorder="1" applyAlignment="1">
      <alignment horizontal="center"/>
    </xf>
    <xf numFmtId="0" fontId="3" fillId="2" borderId="0" xfId="0" applyFont="1" applyFill="1" applyBorder="1" applyAlignment="1">
      <alignment vertical="center" textRotation="90" wrapText="1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2" fontId="0" fillId="2" borderId="46" xfId="0" applyNumberFormat="1" applyFill="1" applyBorder="1" applyAlignment="1">
      <alignment horizontal="center"/>
    </xf>
    <xf numFmtId="1" fontId="0" fillId="2" borderId="46" xfId="0" applyNumberFormat="1" applyFill="1" applyBorder="1" applyAlignment="1">
      <alignment horizontal="center"/>
    </xf>
    <xf numFmtId="1" fontId="0" fillId="2" borderId="18" xfId="0" applyNumberForma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2" fontId="0" fillId="10" borderId="4" xfId="0" applyNumberFormat="1" applyFill="1" applyBorder="1" applyAlignment="1">
      <alignment horizontal="center"/>
    </xf>
    <xf numFmtId="2" fontId="0" fillId="2" borderId="63" xfId="0" applyNumberFormat="1" applyFill="1" applyBorder="1" applyAlignment="1">
      <alignment horizontal="center"/>
    </xf>
    <xf numFmtId="2" fontId="0" fillId="2" borderId="30" xfId="0" applyNumberFormat="1" applyFill="1" applyBorder="1" applyAlignment="1">
      <alignment horizontal="center"/>
    </xf>
    <xf numFmtId="2" fontId="0" fillId="2" borderId="47" xfId="0" applyNumberFormat="1" applyFill="1" applyBorder="1" applyAlignment="1">
      <alignment horizontal="center"/>
    </xf>
    <xf numFmtId="2" fontId="0" fillId="17" borderId="30" xfId="0" applyNumberFormat="1" applyFill="1" applyBorder="1" applyAlignment="1">
      <alignment horizontal="center"/>
    </xf>
    <xf numFmtId="2" fontId="0" fillId="2" borderId="64" xfId="0" applyNumberFormat="1" applyFill="1" applyBorder="1" applyAlignment="1">
      <alignment horizontal="center"/>
    </xf>
    <xf numFmtId="0" fontId="0" fillId="2" borderId="1" xfId="0" applyFill="1" applyBorder="1"/>
    <xf numFmtId="0" fontId="0" fillId="2" borderId="17" xfId="0" applyFill="1" applyBorder="1"/>
    <xf numFmtId="2" fontId="0" fillId="18" borderId="4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12" borderId="16" xfId="0" applyFont="1" applyFill="1" applyBorder="1" applyAlignment="1">
      <alignment horizontal="center"/>
    </xf>
    <xf numFmtId="0" fontId="1" fillId="12" borderId="17" xfId="0" applyFont="1" applyFill="1" applyBorder="1" applyAlignment="1">
      <alignment horizontal="center"/>
    </xf>
    <xf numFmtId="0" fontId="1" fillId="12" borderId="29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49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51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51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2" fillId="11" borderId="1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164" fontId="8" fillId="2" borderId="45" xfId="0" applyNumberFormat="1" applyFont="1" applyFill="1" applyBorder="1" applyAlignment="1">
      <alignment horizontal="center"/>
    </xf>
    <xf numFmtId="164" fontId="8" fillId="2" borderId="46" xfId="0" applyNumberFormat="1" applyFont="1" applyFill="1" applyBorder="1" applyAlignment="1">
      <alignment horizontal="center"/>
    </xf>
    <xf numFmtId="164" fontId="8" fillId="2" borderId="18" xfId="0" applyNumberFormat="1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8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164" fontId="0" fillId="13" borderId="31" xfId="0" applyNumberFormat="1" applyFill="1" applyBorder="1" applyAlignment="1">
      <alignment horizontal="center" vertical="center" wrapText="1"/>
    </xf>
    <xf numFmtId="164" fontId="0" fillId="13" borderId="33" xfId="0" applyNumberFormat="1" applyFill="1" applyBorder="1" applyAlignment="1">
      <alignment horizontal="center" vertical="center" wrapText="1"/>
    </xf>
    <xf numFmtId="0" fontId="1" fillId="10" borderId="31" xfId="0" applyFont="1" applyFill="1" applyBorder="1" applyAlignment="1">
      <alignment horizontal="center" textRotation="90"/>
    </xf>
    <xf numFmtId="0" fontId="1" fillId="10" borderId="33" xfId="0" applyFont="1" applyFill="1" applyBorder="1" applyAlignment="1">
      <alignment horizontal="center" textRotation="90"/>
    </xf>
    <xf numFmtId="0" fontId="1" fillId="13" borderId="31" xfId="0" applyFont="1" applyFill="1" applyBorder="1" applyAlignment="1">
      <alignment horizontal="center" textRotation="90"/>
    </xf>
    <xf numFmtId="0" fontId="1" fillId="13" borderId="33" xfId="0" applyFont="1" applyFill="1" applyBorder="1" applyAlignment="1">
      <alignment horizontal="center" textRotation="90"/>
    </xf>
    <xf numFmtId="0" fontId="11" fillId="2" borderId="0" xfId="0" applyFont="1" applyFill="1" applyAlignment="1">
      <alignment horizontal="center"/>
    </xf>
    <xf numFmtId="0" fontId="1" fillId="14" borderId="0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164" fontId="0" fillId="10" borderId="31" xfId="0" applyNumberFormat="1" applyFill="1" applyBorder="1" applyAlignment="1">
      <alignment horizontal="center" vertical="center" wrapText="1"/>
    </xf>
    <xf numFmtId="164" fontId="0" fillId="10" borderId="33" xfId="0" applyNumberForma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2" fontId="8" fillId="2" borderId="45" xfId="0" applyNumberFormat="1" applyFont="1" applyFill="1" applyBorder="1" applyAlignment="1">
      <alignment horizontal="center"/>
    </xf>
    <xf numFmtId="0" fontId="8" fillId="2" borderId="46" xfId="0" applyFont="1" applyFill="1" applyBorder="1" applyAlignment="1">
      <alignment horizontal="center"/>
    </xf>
    <xf numFmtId="2" fontId="8" fillId="2" borderId="46" xfId="0" applyNumberFormat="1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2" fillId="8" borderId="21" xfId="0" applyFont="1" applyFill="1" applyBorder="1" applyAlignment="1">
      <alignment horizontal="center" vertical="center" textRotation="90" wrapText="1"/>
    </xf>
    <xf numFmtId="0" fontId="2" fillId="8" borderId="25" xfId="0" applyFont="1" applyFill="1" applyBorder="1" applyAlignment="1">
      <alignment horizontal="center" vertical="center" textRotation="90" wrapText="1"/>
    </xf>
    <xf numFmtId="0" fontId="2" fillId="8" borderId="30" xfId="0" applyFont="1" applyFill="1" applyBorder="1" applyAlignment="1">
      <alignment horizontal="center" vertical="center" textRotation="90" wrapText="1"/>
    </xf>
    <xf numFmtId="0" fontId="2" fillId="0" borderId="25" xfId="0" applyFont="1" applyBorder="1" applyAlignment="1">
      <alignment horizontal="center" vertical="center" textRotation="90" wrapText="1"/>
    </xf>
    <xf numFmtId="0" fontId="2" fillId="0" borderId="30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99"/>
      <color rgb="FFFFFF79"/>
      <color rgb="FFFFFF9F"/>
      <color rgb="FF8FB4FF"/>
      <color rgb="FF75A3FF"/>
      <color rgb="FF6699FF"/>
      <color rgb="FF779D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</c:v>
              </c:pt>
              <c:pt idx="3">
                <c:v>ÍNDICE  MÉDIO OBTIDO - PERFIL ACADEMICO   %</c:v>
              </c:pt>
            </c:strLit>
          </c:cat>
          <c:val>
            <c:numRef>
              <c:f>COLASU!$K$13</c:f>
              <c:numCache>
                <c:formatCode>0.0</c:formatCode>
                <c:ptCount val="1"/>
                <c:pt idx="0">
                  <c:v>42.980642736327759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COLASU!$E$13</c:f>
              <c:numCache>
                <c:formatCode>0.0</c:formatCode>
                <c:ptCount val="1"/>
                <c:pt idx="0">
                  <c:v>57.019357263672241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56384"/>
        <c:axId val="134657920"/>
      </c:barChart>
      <c:catAx>
        <c:axId val="134656384"/>
        <c:scaling>
          <c:orientation val="minMax"/>
        </c:scaling>
        <c:delete val="1"/>
        <c:axPos val="l"/>
        <c:majorTickMark val="out"/>
        <c:minorTickMark val="none"/>
        <c:tickLblPos val="none"/>
        <c:crossAx val="134657920"/>
        <c:crosses val="autoZero"/>
        <c:auto val="1"/>
        <c:lblAlgn val="ctr"/>
        <c:lblOffset val="100"/>
        <c:noMultiLvlLbl val="0"/>
      </c:catAx>
      <c:valAx>
        <c:axId val="134657920"/>
        <c:scaling>
          <c:orientation val="minMax"/>
          <c:max val="100"/>
          <c:min val="0"/>
        </c:scaling>
        <c:delete val="0"/>
        <c:axPos val="b"/>
        <c:majorGridlines/>
        <c:numFmt formatCode="0.0" sourceLinked="1"/>
        <c:majorTickMark val="out"/>
        <c:minorTickMark val="none"/>
        <c:tickLblPos val="nextTo"/>
        <c:crossAx val="13465638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'A-SU-003'!$K$13</c:f>
              <c:numCache>
                <c:formatCode>0.00</c:formatCode>
                <c:ptCount val="1"/>
                <c:pt idx="0">
                  <c:v>53.100338218714768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'A-SU-003'!$E$13</c:f>
              <c:numCache>
                <c:formatCode>0.00</c:formatCode>
                <c:ptCount val="1"/>
                <c:pt idx="0">
                  <c:v>46.899661781285232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6736"/>
        <c:axId val="148979712"/>
      </c:barChart>
      <c:catAx>
        <c:axId val="148756736"/>
        <c:scaling>
          <c:orientation val="minMax"/>
        </c:scaling>
        <c:delete val="1"/>
        <c:axPos val="l"/>
        <c:majorTickMark val="out"/>
        <c:minorTickMark val="none"/>
        <c:tickLblPos val="none"/>
        <c:crossAx val="148979712"/>
        <c:crosses val="autoZero"/>
        <c:auto val="1"/>
        <c:lblAlgn val="ctr"/>
        <c:lblOffset val="100"/>
        <c:noMultiLvlLbl val="0"/>
      </c:catAx>
      <c:valAx>
        <c:axId val="1489797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56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'A-SU-004'!$K$13</c:f>
              <c:numCache>
                <c:formatCode>0.00</c:formatCode>
                <c:ptCount val="1"/>
                <c:pt idx="0">
                  <c:v>39.974457215836523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'A-SU-004'!$E$13</c:f>
              <c:numCache>
                <c:formatCode>0.00</c:formatCode>
                <c:ptCount val="1"/>
                <c:pt idx="0">
                  <c:v>60.025542784163477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29408"/>
        <c:axId val="150932480"/>
      </c:barChart>
      <c:catAx>
        <c:axId val="150929408"/>
        <c:scaling>
          <c:orientation val="minMax"/>
        </c:scaling>
        <c:delete val="1"/>
        <c:axPos val="l"/>
        <c:majorTickMark val="out"/>
        <c:minorTickMark val="none"/>
        <c:tickLblPos val="none"/>
        <c:crossAx val="150932480"/>
        <c:crosses val="autoZero"/>
        <c:auto val="1"/>
        <c:lblAlgn val="ctr"/>
        <c:lblOffset val="100"/>
        <c:noMultiLvlLbl val="0"/>
      </c:catAx>
      <c:valAx>
        <c:axId val="1509324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929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'A-SU-005'!$K$13</c:f>
              <c:numCache>
                <c:formatCode>0.00</c:formatCode>
                <c:ptCount val="1"/>
                <c:pt idx="0">
                  <c:v>70.779220779220779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'A-SU-005'!$E$13</c:f>
              <c:numCache>
                <c:formatCode>0.00</c:formatCode>
                <c:ptCount val="1"/>
                <c:pt idx="0">
                  <c:v>29.220779220779221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29888"/>
        <c:axId val="151950464"/>
      </c:barChart>
      <c:catAx>
        <c:axId val="151829888"/>
        <c:scaling>
          <c:orientation val="minMax"/>
        </c:scaling>
        <c:delete val="1"/>
        <c:axPos val="l"/>
        <c:majorTickMark val="out"/>
        <c:minorTickMark val="none"/>
        <c:tickLblPos val="none"/>
        <c:crossAx val="151950464"/>
        <c:crosses val="autoZero"/>
        <c:auto val="1"/>
        <c:lblAlgn val="ctr"/>
        <c:lblOffset val="100"/>
        <c:noMultiLvlLbl val="0"/>
      </c:catAx>
      <c:valAx>
        <c:axId val="1519504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829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'A-SU-006'!$K$13</c:f>
              <c:numCache>
                <c:formatCode>0.00</c:formatCode>
                <c:ptCount val="1"/>
                <c:pt idx="0">
                  <c:v>44.696969696969695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'A-SU-006'!$E$13</c:f>
              <c:numCache>
                <c:formatCode>0.00</c:formatCode>
                <c:ptCount val="1"/>
                <c:pt idx="0">
                  <c:v>55.303030303030305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676224"/>
        <c:axId val="154735360"/>
      </c:barChart>
      <c:catAx>
        <c:axId val="154676224"/>
        <c:scaling>
          <c:orientation val="minMax"/>
        </c:scaling>
        <c:delete val="1"/>
        <c:axPos val="l"/>
        <c:majorTickMark val="out"/>
        <c:minorTickMark val="none"/>
        <c:tickLblPos val="none"/>
        <c:crossAx val="154735360"/>
        <c:crosses val="autoZero"/>
        <c:auto val="1"/>
        <c:lblAlgn val="ctr"/>
        <c:lblOffset val="100"/>
        <c:noMultiLvlLbl val="0"/>
      </c:catAx>
      <c:valAx>
        <c:axId val="1547353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6762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'A-SU-007'!$K$13</c:f>
              <c:numCache>
                <c:formatCode>0.00</c:formatCode>
                <c:ptCount val="1"/>
                <c:pt idx="0">
                  <c:v>67.448680351906162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'A-SU-007'!$E$13</c:f>
              <c:numCache>
                <c:formatCode>0.00</c:formatCode>
                <c:ptCount val="1"/>
                <c:pt idx="0">
                  <c:v>32.551319648093845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43488"/>
        <c:axId val="157208960"/>
      </c:barChart>
      <c:catAx>
        <c:axId val="156943488"/>
        <c:scaling>
          <c:orientation val="minMax"/>
        </c:scaling>
        <c:delete val="1"/>
        <c:axPos val="l"/>
        <c:majorTickMark val="out"/>
        <c:minorTickMark val="none"/>
        <c:tickLblPos val="none"/>
        <c:crossAx val="157208960"/>
        <c:crosses val="autoZero"/>
        <c:auto val="1"/>
        <c:lblAlgn val="ctr"/>
        <c:lblOffset val="100"/>
        <c:noMultiLvlLbl val="0"/>
      </c:catAx>
      <c:valAx>
        <c:axId val="1572089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943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'A-SU-008'!$K$13</c:f>
              <c:numCache>
                <c:formatCode>0.00</c:formatCode>
                <c:ptCount val="1"/>
                <c:pt idx="0">
                  <c:v>68.5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'A-SU-008'!$E$13</c:f>
              <c:numCache>
                <c:formatCode>0.00</c:formatCode>
                <c:ptCount val="1"/>
                <c:pt idx="0">
                  <c:v>31.5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86592"/>
        <c:axId val="158288128"/>
      </c:barChart>
      <c:catAx>
        <c:axId val="158286592"/>
        <c:scaling>
          <c:orientation val="minMax"/>
        </c:scaling>
        <c:delete val="1"/>
        <c:axPos val="l"/>
        <c:majorTickMark val="out"/>
        <c:minorTickMark val="none"/>
        <c:tickLblPos val="none"/>
        <c:crossAx val="158288128"/>
        <c:crosses val="autoZero"/>
        <c:auto val="1"/>
        <c:lblAlgn val="ctr"/>
        <c:lblOffset val="100"/>
        <c:noMultiLvlLbl val="0"/>
      </c:catAx>
      <c:valAx>
        <c:axId val="1582881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286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'A-SU-009'!$K$13</c:f>
              <c:numCache>
                <c:formatCode>0.00</c:formatCode>
                <c:ptCount val="1"/>
                <c:pt idx="0">
                  <c:v>21.818181818181817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'A-SU-009'!$E$13</c:f>
              <c:numCache>
                <c:formatCode>0.00</c:formatCode>
                <c:ptCount val="1"/>
                <c:pt idx="0">
                  <c:v>78.181818181818187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288576"/>
        <c:axId val="161290112"/>
      </c:barChart>
      <c:catAx>
        <c:axId val="161288576"/>
        <c:scaling>
          <c:orientation val="minMax"/>
        </c:scaling>
        <c:delete val="1"/>
        <c:axPos val="l"/>
        <c:majorTickMark val="out"/>
        <c:minorTickMark val="none"/>
        <c:tickLblPos val="none"/>
        <c:crossAx val="161290112"/>
        <c:crosses val="autoZero"/>
        <c:auto val="1"/>
        <c:lblAlgn val="ctr"/>
        <c:lblOffset val="100"/>
        <c:noMultiLvlLbl val="0"/>
      </c:catAx>
      <c:valAx>
        <c:axId val="1612901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2885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'A-SU-010'!$K$13</c:f>
              <c:numCache>
                <c:formatCode>0.00</c:formatCode>
                <c:ptCount val="1"/>
                <c:pt idx="0">
                  <c:v>60.869565217391305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'A-SU-010'!$E$13</c:f>
              <c:numCache>
                <c:formatCode>0.00</c:formatCode>
                <c:ptCount val="1"/>
                <c:pt idx="0">
                  <c:v>39.130434782608695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89216"/>
        <c:axId val="162108928"/>
      </c:barChart>
      <c:catAx>
        <c:axId val="162089216"/>
        <c:scaling>
          <c:orientation val="minMax"/>
        </c:scaling>
        <c:delete val="1"/>
        <c:axPos val="l"/>
        <c:majorTickMark val="out"/>
        <c:minorTickMark val="none"/>
        <c:tickLblPos val="none"/>
        <c:crossAx val="162108928"/>
        <c:crosses val="autoZero"/>
        <c:auto val="1"/>
        <c:lblAlgn val="ctr"/>
        <c:lblOffset val="100"/>
        <c:noMultiLvlLbl val="0"/>
      </c:catAx>
      <c:valAx>
        <c:axId val="1621089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0892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'A-SU-011'!$K$13</c:f>
              <c:numCache>
                <c:formatCode>0.00</c:formatCode>
                <c:ptCount val="1"/>
                <c:pt idx="0">
                  <c:v>28.985507246376812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'A-SU-011'!$E$13</c:f>
              <c:numCache>
                <c:formatCode>0.00</c:formatCode>
                <c:ptCount val="1"/>
                <c:pt idx="0">
                  <c:v>71.014492753623188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46208"/>
        <c:axId val="162853632"/>
      </c:barChart>
      <c:catAx>
        <c:axId val="162846208"/>
        <c:scaling>
          <c:orientation val="minMax"/>
        </c:scaling>
        <c:delete val="1"/>
        <c:axPos val="l"/>
        <c:majorTickMark val="out"/>
        <c:minorTickMark val="none"/>
        <c:tickLblPos val="none"/>
        <c:crossAx val="162853632"/>
        <c:crosses val="autoZero"/>
        <c:auto val="1"/>
        <c:lblAlgn val="ctr"/>
        <c:lblOffset val="100"/>
        <c:noMultiLvlLbl val="0"/>
      </c:catAx>
      <c:valAx>
        <c:axId val="1628536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846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'A-SU-012'!$K$13</c:f>
              <c:numCache>
                <c:formatCode>0.00</c:formatCode>
                <c:ptCount val="1"/>
                <c:pt idx="0">
                  <c:v>25.85034013605442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'A-SU-012'!$E$13</c:f>
              <c:numCache>
                <c:formatCode>0.00</c:formatCode>
                <c:ptCount val="1"/>
                <c:pt idx="0">
                  <c:v>74.149659863945573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34880"/>
        <c:axId val="164899456"/>
      </c:barChart>
      <c:catAx>
        <c:axId val="163834880"/>
        <c:scaling>
          <c:orientation val="minMax"/>
        </c:scaling>
        <c:delete val="1"/>
        <c:axPos val="l"/>
        <c:majorTickMark val="out"/>
        <c:minorTickMark val="none"/>
        <c:tickLblPos val="none"/>
        <c:crossAx val="164899456"/>
        <c:crosses val="autoZero"/>
        <c:auto val="1"/>
        <c:lblAlgn val="ctr"/>
        <c:lblOffset val="100"/>
        <c:noMultiLvlLbl val="0"/>
      </c:catAx>
      <c:valAx>
        <c:axId val="1648994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834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3.8912648209707953E-2"/>
          <c:y val="0.12664424103274841"/>
          <c:w val="0.91946644446023018"/>
          <c:h val="0.66286385590958352"/>
        </c:manualLayout>
      </c:layout>
      <c:barChart>
        <c:barDir val="col"/>
        <c:grouping val="clustered"/>
        <c:varyColors val="0"/>
        <c:ser>
          <c:idx val="0"/>
          <c:order val="0"/>
          <c:tx>
            <c:v>Anos de Estudo Formativo</c:v>
          </c:tx>
          <c:invertIfNegative val="0"/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COLASU!$A$20:$A$81</c:f>
              <c:strCache>
                <c:ptCount val="61"/>
                <c:pt idx="0">
                  <c:v>A-SU-001</c:v>
                </c:pt>
                <c:pt idx="1">
                  <c:v>A-SU-002</c:v>
                </c:pt>
                <c:pt idx="2">
                  <c:v>A-SU-003</c:v>
                </c:pt>
                <c:pt idx="3">
                  <c:v>A-SU-004</c:v>
                </c:pt>
                <c:pt idx="4">
                  <c:v>A-SU-005</c:v>
                </c:pt>
                <c:pt idx="5">
                  <c:v>A-SU-006</c:v>
                </c:pt>
                <c:pt idx="6">
                  <c:v>A-SU-007</c:v>
                </c:pt>
                <c:pt idx="7">
                  <c:v>A-SU-008</c:v>
                </c:pt>
                <c:pt idx="8">
                  <c:v>A-SU-009</c:v>
                </c:pt>
                <c:pt idx="9">
                  <c:v>A-SU-010</c:v>
                </c:pt>
                <c:pt idx="10">
                  <c:v>A-SU-011</c:v>
                </c:pt>
                <c:pt idx="11">
                  <c:v>A-SU-012</c:v>
                </c:pt>
                <c:pt idx="12">
                  <c:v>A-SU-013</c:v>
                </c:pt>
                <c:pt idx="13">
                  <c:v>A-SU-014</c:v>
                </c:pt>
                <c:pt idx="14">
                  <c:v>A-SU-015</c:v>
                </c:pt>
                <c:pt idx="15">
                  <c:v>A-SU-016</c:v>
                </c:pt>
                <c:pt idx="16">
                  <c:v>A-SU-017</c:v>
                </c:pt>
                <c:pt idx="17">
                  <c:v>A-SU-018</c:v>
                </c:pt>
                <c:pt idx="18">
                  <c:v>A-SU-019</c:v>
                </c:pt>
                <c:pt idx="19">
                  <c:v>A-SU-020</c:v>
                </c:pt>
                <c:pt idx="20">
                  <c:v>A-SU-021</c:v>
                </c:pt>
                <c:pt idx="21">
                  <c:v>A-SU-022</c:v>
                </c:pt>
                <c:pt idx="22">
                  <c:v>A-SU-023</c:v>
                </c:pt>
                <c:pt idx="23">
                  <c:v>A-SU-024</c:v>
                </c:pt>
                <c:pt idx="24">
                  <c:v>A-SU-025</c:v>
                </c:pt>
                <c:pt idx="25">
                  <c:v>A-SU-026</c:v>
                </c:pt>
                <c:pt idx="26">
                  <c:v>A-SU-027</c:v>
                </c:pt>
                <c:pt idx="27">
                  <c:v>A-SU-028</c:v>
                </c:pt>
                <c:pt idx="28">
                  <c:v>A-SU-029</c:v>
                </c:pt>
                <c:pt idx="29">
                  <c:v>A-SU-030</c:v>
                </c:pt>
                <c:pt idx="30">
                  <c:v>A-SU-031</c:v>
                </c:pt>
                <c:pt idx="31">
                  <c:v>A-SU-032</c:v>
                </c:pt>
                <c:pt idx="32">
                  <c:v>A-SU-033</c:v>
                </c:pt>
                <c:pt idx="33">
                  <c:v>A-SU-034</c:v>
                </c:pt>
                <c:pt idx="34">
                  <c:v>A-SU-035</c:v>
                </c:pt>
                <c:pt idx="35">
                  <c:v>A-SU-036</c:v>
                </c:pt>
                <c:pt idx="36">
                  <c:v>A-SU-037</c:v>
                </c:pt>
                <c:pt idx="37">
                  <c:v>A-SU-038</c:v>
                </c:pt>
                <c:pt idx="38">
                  <c:v>A-SU-039</c:v>
                </c:pt>
                <c:pt idx="39">
                  <c:v>A-SU-040</c:v>
                </c:pt>
                <c:pt idx="40">
                  <c:v>A-SU-041</c:v>
                </c:pt>
                <c:pt idx="41">
                  <c:v>A-SU-042</c:v>
                </c:pt>
                <c:pt idx="42">
                  <c:v>A-SU-043</c:v>
                </c:pt>
                <c:pt idx="43">
                  <c:v>A-SU-044</c:v>
                </c:pt>
                <c:pt idx="44">
                  <c:v>A-SU-045</c:v>
                </c:pt>
                <c:pt idx="45">
                  <c:v>A-SU-046</c:v>
                </c:pt>
                <c:pt idx="46">
                  <c:v>A-SU-047</c:v>
                </c:pt>
                <c:pt idx="47">
                  <c:v>A-SU-048</c:v>
                </c:pt>
                <c:pt idx="48">
                  <c:v>A-SU-049</c:v>
                </c:pt>
                <c:pt idx="49">
                  <c:v>A-SU-050</c:v>
                </c:pt>
                <c:pt idx="50">
                  <c:v>A-SU-051</c:v>
                </c:pt>
                <c:pt idx="51">
                  <c:v>A-SU-052</c:v>
                </c:pt>
                <c:pt idx="52">
                  <c:v>A-SU-053</c:v>
                </c:pt>
                <c:pt idx="53">
                  <c:v>A-SU-054</c:v>
                </c:pt>
                <c:pt idx="54">
                  <c:v>A-SU-055</c:v>
                </c:pt>
                <c:pt idx="55">
                  <c:v>A-SU-056</c:v>
                </c:pt>
                <c:pt idx="56">
                  <c:v>A-SU-057</c:v>
                </c:pt>
                <c:pt idx="57">
                  <c:v>A-SU-058</c:v>
                </c:pt>
                <c:pt idx="58">
                  <c:v>A-SU-059</c:v>
                </c:pt>
                <c:pt idx="59">
                  <c:v>A-SU-060</c:v>
                </c:pt>
                <c:pt idx="60">
                  <c:v>A-SU-061</c:v>
                </c:pt>
              </c:strCache>
            </c:strRef>
          </c:cat>
          <c:val>
            <c:numRef>
              <c:f>COLASU!$D$20:$D$81</c:f>
              <c:numCache>
                <c:formatCode>General</c:formatCode>
                <c:ptCount val="62"/>
                <c:pt idx="0">
                  <c:v>27</c:v>
                </c:pt>
                <c:pt idx="1">
                  <c:v>23</c:v>
                </c:pt>
                <c:pt idx="2">
                  <c:v>24</c:v>
                </c:pt>
                <c:pt idx="3" formatCode="0">
                  <c:v>27</c:v>
                </c:pt>
                <c:pt idx="4" formatCode="0">
                  <c:v>27</c:v>
                </c:pt>
                <c:pt idx="5" formatCode="0">
                  <c:v>25</c:v>
                </c:pt>
                <c:pt idx="6" formatCode="0">
                  <c:v>24</c:v>
                </c:pt>
                <c:pt idx="7" formatCode="0">
                  <c:v>24</c:v>
                </c:pt>
                <c:pt idx="8" formatCode="0">
                  <c:v>27</c:v>
                </c:pt>
                <c:pt idx="9" formatCode="0">
                  <c:v>24</c:v>
                </c:pt>
                <c:pt idx="10" formatCode="0">
                  <c:v>21</c:v>
                </c:pt>
                <c:pt idx="11" formatCode="0">
                  <c:v>23</c:v>
                </c:pt>
                <c:pt idx="12" formatCode="0">
                  <c:v>22</c:v>
                </c:pt>
                <c:pt idx="13" formatCode="0">
                  <c:v>25</c:v>
                </c:pt>
                <c:pt idx="14" formatCode="0">
                  <c:v>26</c:v>
                </c:pt>
                <c:pt idx="15" formatCode="0">
                  <c:v>22</c:v>
                </c:pt>
                <c:pt idx="16" formatCode="0">
                  <c:v>27</c:v>
                </c:pt>
                <c:pt idx="17" formatCode="0">
                  <c:v>21</c:v>
                </c:pt>
                <c:pt idx="18" formatCode="0">
                  <c:v>22</c:v>
                </c:pt>
                <c:pt idx="19" formatCode="0">
                  <c:v>36</c:v>
                </c:pt>
                <c:pt idx="20" formatCode="0">
                  <c:v>16</c:v>
                </c:pt>
                <c:pt idx="21" formatCode="0">
                  <c:v>19</c:v>
                </c:pt>
                <c:pt idx="22" formatCode="0">
                  <c:v>26</c:v>
                </c:pt>
                <c:pt idx="23" formatCode="0">
                  <c:v>22</c:v>
                </c:pt>
                <c:pt idx="24" formatCode="0">
                  <c:v>19</c:v>
                </c:pt>
                <c:pt idx="25" formatCode="0">
                  <c:v>27</c:v>
                </c:pt>
                <c:pt idx="26" formatCode="0">
                  <c:v>23</c:v>
                </c:pt>
                <c:pt idx="27" formatCode="0">
                  <c:v>25</c:v>
                </c:pt>
                <c:pt idx="28" formatCode="0">
                  <c:v>19</c:v>
                </c:pt>
                <c:pt idx="29" formatCode="0">
                  <c:v>28</c:v>
                </c:pt>
                <c:pt idx="30" formatCode="0">
                  <c:v>22</c:v>
                </c:pt>
                <c:pt idx="31" formatCode="0">
                  <c:v>27</c:v>
                </c:pt>
                <c:pt idx="32" formatCode="0">
                  <c:v>25</c:v>
                </c:pt>
                <c:pt idx="33" formatCode="0">
                  <c:v>27</c:v>
                </c:pt>
                <c:pt idx="34" formatCode="0">
                  <c:v>26</c:v>
                </c:pt>
                <c:pt idx="35" formatCode="0">
                  <c:v>21</c:v>
                </c:pt>
                <c:pt idx="36" formatCode="0">
                  <c:v>25</c:v>
                </c:pt>
                <c:pt idx="37" formatCode="0">
                  <c:v>25</c:v>
                </c:pt>
                <c:pt idx="38" formatCode="0">
                  <c:v>20</c:v>
                </c:pt>
                <c:pt idx="39" formatCode="0">
                  <c:v>19</c:v>
                </c:pt>
                <c:pt idx="40" formatCode="0">
                  <c:v>25</c:v>
                </c:pt>
                <c:pt idx="41" formatCode="0">
                  <c:v>21</c:v>
                </c:pt>
                <c:pt idx="42" formatCode="0">
                  <c:v>18</c:v>
                </c:pt>
                <c:pt idx="43" formatCode="0">
                  <c:v>33</c:v>
                </c:pt>
                <c:pt idx="44" formatCode="0">
                  <c:v>19</c:v>
                </c:pt>
                <c:pt idx="45" formatCode="0">
                  <c:v>26</c:v>
                </c:pt>
                <c:pt idx="46" formatCode="0">
                  <c:v>29</c:v>
                </c:pt>
                <c:pt idx="47" formatCode="0">
                  <c:v>31</c:v>
                </c:pt>
                <c:pt idx="48" formatCode="0">
                  <c:v>21</c:v>
                </c:pt>
                <c:pt idx="49" formatCode="0">
                  <c:v>28</c:v>
                </c:pt>
                <c:pt idx="50" formatCode="0">
                  <c:v>28</c:v>
                </c:pt>
                <c:pt idx="51" formatCode="0">
                  <c:v>20</c:v>
                </c:pt>
                <c:pt idx="52" formatCode="0">
                  <c:v>23</c:v>
                </c:pt>
                <c:pt idx="53" formatCode="0">
                  <c:v>28</c:v>
                </c:pt>
                <c:pt idx="54" formatCode="0">
                  <c:v>25</c:v>
                </c:pt>
                <c:pt idx="55" formatCode="0">
                  <c:v>26</c:v>
                </c:pt>
                <c:pt idx="56" formatCode="0">
                  <c:v>30</c:v>
                </c:pt>
                <c:pt idx="57" formatCode="0">
                  <c:v>30</c:v>
                </c:pt>
                <c:pt idx="58" formatCode="0">
                  <c:v>27</c:v>
                </c:pt>
                <c:pt idx="59" formatCode="0">
                  <c:v>23</c:v>
                </c:pt>
                <c:pt idx="60" formatCode="0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13216"/>
        <c:axId val="136057216"/>
      </c:barChart>
      <c:catAx>
        <c:axId val="13551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057216"/>
        <c:crosses val="autoZero"/>
        <c:auto val="1"/>
        <c:lblAlgn val="ctr"/>
        <c:lblOffset val="100"/>
        <c:noMultiLvlLbl val="0"/>
      </c:catAx>
      <c:valAx>
        <c:axId val="136057216"/>
        <c:scaling>
          <c:orientation val="minMax"/>
          <c:max val="3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5132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1" footer="0.3149606200000024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'A-SU-013'!$K$13</c:f>
              <c:numCache>
                <c:formatCode>0.00</c:formatCode>
                <c:ptCount val="1"/>
                <c:pt idx="0">
                  <c:v>49.777777777777779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'A-SU-013'!$E$13</c:f>
              <c:numCache>
                <c:formatCode>0.00</c:formatCode>
                <c:ptCount val="1"/>
                <c:pt idx="0">
                  <c:v>50.222222222222221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68288"/>
        <c:axId val="165870208"/>
      </c:barChart>
      <c:catAx>
        <c:axId val="165868288"/>
        <c:scaling>
          <c:orientation val="minMax"/>
        </c:scaling>
        <c:delete val="1"/>
        <c:axPos val="l"/>
        <c:majorTickMark val="out"/>
        <c:minorTickMark val="none"/>
        <c:tickLblPos val="none"/>
        <c:crossAx val="165870208"/>
        <c:crosses val="autoZero"/>
        <c:auto val="1"/>
        <c:lblAlgn val="ctr"/>
        <c:lblOffset val="100"/>
        <c:noMultiLvlLbl val="0"/>
      </c:catAx>
      <c:valAx>
        <c:axId val="1658702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8682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'A-SU-014'!$K$13</c:f>
              <c:numCache>
                <c:formatCode>0.00</c:formatCode>
                <c:ptCount val="1"/>
                <c:pt idx="0">
                  <c:v>85.520361990950221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'A-SU-014'!$E$13</c:f>
              <c:numCache>
                <c:formatCode>0.00</c:formatCode>
                <c:ptCount val="1"/>
                <c:pt idx="0">
                  <c:v>14.479638009049774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42336"/>
        <c:axId val="169743872"/>
      </c:barChart>
      <c:catAx>
        <c:axId val="169742336"/>
        <c:scaling>
          <c:orientation val="minMax"/>
        </c:scaling>
        <c:delete val="1"/>
        <c:axPos val="l"/>
        <c:majorTickMark val="out"/>
        <c:minorTickMark val="none"/>
        <c:tickLblPos val="none"/>
        <c:crossAx val="169743872"/>
        <c:crosses val="autoZero"/>
        <c:auto val="1"/>
        <c:lblAlgn val="ctr"/>
        <c:lblOffset val="100"/>
        <c:noMultiLvlLbl val="0"/>
      </c:catAx>
      <c:valAx>
        <c:axId val="1697438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9742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'A-SU-015'!$K$13</c:f>
              <c:numCache>
                <c:formatCode>0.00</c:formatCode>
                <c:ptCount val="1"/>
                <c:pt idx="0">
                  <c:v>20.892857142857142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'A-SU-015'!$E$13</c:f>
              <c:numCache>
                <c:formatCode>0.00</c:formatCode>
                <c:ptCount val="1"/>
                <c:pt idx="0">
                  <c:v>79.107142857142861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228160"/>
        <c:axId val="171230336"/>
      </c:barChart>
      <c:catAx>
        <c:axId val="171228160"/>
        <c:scaling>
          <c:orientation val="minMax"/>
        </c:scaling>
        <c:delete val="1"/>
        <c:axPos val="l"/>
        <c:majorTickMark val="out"/>
        <c:minorTickMark val="none"/>
        <c:tickLblPos val="none"/>
        <c:crossAx val="171230336"/>
        <c:crosses val="autoZero"/>
        <c:auto val="1"/>
        <c:lblAlgn val="ctr"/>
        <c:lblOffset val="100"/>
        <c:noMultiLvlLbl val="0"/>
      </c:catAx>
      <c:valAx>
        <c:axId val="1712303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12281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'A-SU-016'!$K$13</c:f>
              <c:numCache>
                <c:formatCode>0.00</c:formatCode>
                <c:ptCount val="1"/>
                <c:pt idx="0">
                  <c:v>35.526315789473685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'A-SU-016'!$E$13</c:f>
              <c:numCache>
                <c:formatCode>0.00</c:formatCode>
                <c:ptCount val="1"/>
                <c:pt idx="0">
                  <c:v>64.473684210526315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11072"/>
        <c:axId val="135812608"/>
      </c:barChart>
      <c:catAx>
        <c:axId val="135811072"/>
        <c:scaling>
          <c:orientation val="minMax"/>
        </c:scaling>
        <c:delete val="1"/>
        <c:axPos val="l"/>
        <c:majorTickMark val="out"/>
        <c:minorTickMark val="none"/>
        <c:tickLblPos val="none"/>
        <c:crossAx val="135812608"/>
        <c:crosses val="autoZero"/>
        <c:auto val="1"/>
        <c:lblAlgn val="ctr"/>
        <c:lblOffset val="100"/>
        <c:noMultiLvlLbl val="0"/>
      </c:catAx>
      <c:valAx>
        <c:axId val="1358126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8110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'A-SU-017'!$K$13</c:f>
              <c:numCache>
                <c:formatCode>0.00</c:formatCode>
                <c:ptCount val="1"/>
                <c:pt idx="0">
                  <c:v>30.681818181818183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'A-SU-017'!$E$13</c:f>
              <c:numCache>
                <c:formatCode>0.00</c:formatCode>
                <c:ptCount val="1"/>
                <c:pt idx="0">
                  <c:v>69.318181818181813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70272"/>
        <c:axId val="136071808"/>
      </c:barChart>
      <c:catAx>
        <c:axId val="136070272"/>
        <c:scaling>
          <c:orientation val="minMax"/>
        </c:scaling>
        <c:delete val="1"/>
        <c:axPos val="l"/>
        <c:majorTickMark val="out"/>
        <c:minorTickMark val="none"/>
        <c:tickLblPos val="none"/>
        <c:crossAx val="136071808"/>
        <c:crosses val="autoZero"/>
        <c:auto val="1"/>
        <c:lblAlgn val="ctr"/>
        <c:lblOffset val="100"/>
        <c:noMultiLvlLbl val="0"/>
      </c:catAx>
      <c:valAx>
        <c:axId val="1360718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070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'A-SU-018'!$K$13</c:f>
              <c:numCache>
                <c:formatCode>0.00</c:formatCode>
                <c:ptCount val="1"/>
                <c:pt idx="0">
                  <c:v>22.222222222222221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'A-SU-018'!$E$13</c:f>
              <c:numCache>
                <c:formatCode>0.00</c:formatCode>
                <c:ptCount val="1"/>
                <c:pt idx="0">
                  <c:v>77.777777777777771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10688"/>
        <c:axId val="136212480"/>
      </c:barChart>
      <c:catAx>
        <c:axId val="136210688"/>
        <c:scaling>
          <c:orientation val="minMax"/>
        </c:scaling>
        <c:delete val="1"/>
        <c:axPos val="l"/>
        <c:majorTickMark val="out"/>
        <c:minorTickMark val="none"/>
        <c:tickLblPos val="none"/>
        <c:crossAx val="136212480"/>
        <c:crosses val="autoZero"/>
        <c:auto val="1"/>
        <c:lblAlgn val="ctr"/>
        <c:lblOffset val="100"/>
        <c:noMultiLvlLbl val="0"/>
      </c:catAx>
      <c:valAx>
        <c:axId val="1362124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2106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'A-SU-019'!$K$13</c:f>
              <c:numCache>
                <c:formatCode>0.00</c:formatCode>
                <c:ptCount val="1"/>
                <c:pt idx="0">
                  <c:v>19.9288256227758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'A-SU-019'!$E$13</c:f>
              <c:numCache>
                <c:formatCode>0.00</c:formatCode>
                <c:ptCount val="1"/>
                <c:pt idx="0">
                  <c:v>80.071174377224196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36416"/>
        <c:axId val="136320128"/>
      </c:barChart>
      <c:catAx>
        <c:axId val="136236416"/>
        <c:scaling>
          <c:orientation val="minMax"/>
        </c:scaling>
        <c:delete val="1"/>
        <c:axPos val="l"/>
        <c:majorTickMark val="out"/>
        <c:minorTickMark val="none"/>
        <c:tickLblPos val="none"/>
        <c:crossAx val="136320128"/>
        <c:crosses val="autoZero"/>
        <c:auto val="1"/>
        <c:lblAlgn val="ctr"/>
        <c:lblOffset val="100"/>
        <c:noMultiLvlLbl val="0"/>
      </c:catAx>
      <c:valAx>
        <c:axId val="1363201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236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'A-SU-020'!$K$13</c:f>
              <c:numCache>
                <c:formatCode>0.00</c:formatCode>
                <c:ptCount val="1"/>
                <c:pt idx="0">
                  <c:v>60.683760683760681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'A-SU-020'!$E$13</c:f>
              <c:numCache>
                <c:formatCode>0.00</c:formatCode>
                <c:ptCount val="1"/>
                <c:pt idx="0">
                  <c:v>39.316239316239319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54912"/>
        <c:axId val="136456448"/>
      </c:barChart>
      <c:catAx>
        <c:axId val="136454912"/>
        <c:scaling>
          <c:orientation val="minMax"/>
        </c:scaling>
        <c:delete val="1"/>
        <c:axPos val="l"/>
        <c:majorTickMark val="out"/>
        <c:minorTickMark val="none"/>
        <c:tickLblPos val="none"/>
        <c:crossAx val="136456448"/>
        <c:crosses val="autoZero"/>
        <c:auto val="1"/>
        <c:lblAlgn val="ctr"/>
        <c:lblOffset val="100"/>
        <c:noMultiLvlLbl val="0"/>
      </c:catAx>
      <c:valAx>
        <c:axId val="1364564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4549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'A-SU-021'!$K$13</c:f>
              <c:numCache>
                <c:formatCode>0.00</c:formatCode>
                <c:ptCount val="1"/>
                <c:pt idx="0">
                  <c:v>46.236559139784944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'A-SU-021'!$E$13</c:f>
              <c:numCache>
                <c:formatCode>0.00</c:formatCode>
                <c:ptCount val="1"/>
                <c:pt idx="0">
                  <c:v>53.763440860215056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10016"/>
        <c:axId val="136711552"/>
      </c:barChart>
      <c:catAx>
        <c:axId val="136710016"/>
        <c:scaling>
          <c:orientation val="minMax"/>
        </c:scaling>
        <c:delete val="1"/>
        <c:axPos val="l"/>
        <c:majorTickMark val="out"/>
        <c:minorTickMark val="none"/>
        <c:tickLblPos val="none"/>
        <c:crossAx val="136711552"/>
        <c:crosses val="autoZero"/>
        <c:auto val="1"/>
        <c:lblAlgn val="ctr"/>
        <c:lblOffset val="100"/>
        <c:noMultiLvlLbl val="0"/>
      </c:catAx>
      <c:valAx>
        <c:axId val="1367115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7100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'A-SU-022'!$K$13</c:f>
              <c:numCache>
                <c:formatCode>0.00</c:formatCode>
                <c:ptCount val="1"/>
                <c:pt idx="0">
                  <c:v>17.475728155339805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'A-SU-022'!$E$13</c:f>
              <c:numCache>
                <c:formatCode>0.00</c:formatCode>
                <c:ptCount val="1"/>
                <c:pt idx="0">
                  <c:v>82.524271844660191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051136"/>
        <c:axId val="137057024"/>
      </c:barChart>
      <c:catAx>
        <c:axId val="137051136"/>
        <c:scaling>
          <c:orientation val="minMax"/>
        </c:scaling>
        <c:delete val="1"/>
        <c:axPos val="l"/>
        <c:majorTickMark val="out"/>
        <c:minorTickMark val="none"/>
        <c:tickLblPos val="none"/>
        <c:crossAx val="137057024"/>
        <c:crosses val="autoZero"/>
        <c:auto val="1"/>
        <c:lblAlgn val="ctr"/>
        <c:lblOffset val="100"/>
        <c:noMultiLvlLbl val="0"/>
      </c:catAx>
      <c:valAx>
        <c:axId val="1370570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0511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85012587712262E-2"/>
          <c:y val="0.12812138208751303"/>
          <c:w val="0.9071075044190906"/>
          <c:h val="0.67858565624503064"/>
        </c:manualLayout>
      </c:layout>
      <c:barChart>
        <c:barDir val="col"/>
        <c:grouping val="clustered"/>
        <c:varyColors val="0"/>
        <c:ser>
          <c:idx val="0"/>
          <c:order val="0"/>
          <c:tx>
            <c:v>Perfil Profissional</c:v>
          </c:tx>
          <c:invertIfNegative val="0"/>
          <c:cat>
            <c:strRef>
              <c:f>COLASU!$A$20:$A$81</c:f>
              <c:strCache>
                <c:ptCount val="61"/>
                <c:pt idx="0">
                  <c:v>A-SU-001</c:v>
                </c:pt>
                <c:pt idx="1">
                  <c:v>A-SU-002</c:v>
                </c:pt>
                <c:pt idx="2">
                  <c:v>A-SU-003</c:v>
                </c:pt>
                <c:pt idx="3">
                  <c:v>A-SU-004</c:v>
                </c:pt>
                <c:pt idx="4">
                  <c:v>A-SU-005</c:v>
                </c:pt>
                <c:pt idx="5">
                  <c:v>A-SU-006</c:v>
                </c:pt>
                <c:pt idx="6">
                  <c:v>A-SU-007</c:v>
                </c:pt>
                <c:pt idx="7">
                  <c:v>A-SU-008</c:v>
                </c:pt>
                <c:pt idx="8">
                  <c:v>A-SU-009</c:v>
                </c:pt>
                <c:pt idx="9">
                  <c:v>A-SU-010</c:v>
                </c:pt>
                <c:pt idx="10">
                  <c:v>A-SU-011</c:v>
                </c:pt>
                <c:pt idx="11">
                  <c:v>A-SU-012</c:v>
                </c:pt>
                <c:pt idx="12">
                  <c:v>A-SU-013</c:v>
                </c:pt>
                <c:pt idx="13">
                  <c:v>A-SU-014</c:v>
                </c:pt>
                <c:pt idx="14">
                  <c:v>A-SU-015</c:v>
                </c:pt>
                <c:pt idx="15">
                  <c:v>A-SU-016</c:v>
                </c:pt>
                <c:pt idx="16">
                  <c:v>A-SU-017</c:v>
                </c:pt>
                <c:pt idx="17">
                  <c:v>A-SU-018</c:v>
                </c:pt>
                <c:pt idx="18">
                  <c:v>A-SU-019</c:v>
                </c:pt>
                <c:pt idx="19">
                  <c:v>A-SU-020</c:v>
                </c:pt>
                <c:pt idx="20">
                  <c:v>A-SU-021</c:v>
                </c:pt>
                <c:pt idx="21">
                  <c:v>A-SU-022</c:v>
                </c:pt>
                <c:pt idx="22">
                  <c:v>A-SU-023</c:v>
                </c:pt>
                <c:pt idx="23">
                  <c:v>A-SU-024</c:v>
                </c:pt>
                <c:pt idx="24">
                  <c:v>A-SU-025</c:v>
                </c:pt>
                <c:pt idx="25">
                  <c:v>A-SU-026</c:v>
                </c:pt>
                <c:pt idx="26">
                  <c:v>A-SU-027</c:v>
                </c:pt>
                <c:pt idx="27">
                  <c:v>A-SU-028</c:v>
                </c:pt>
                <c:pt idx="28">
                  <c:v>A-SU-029</c:v>
                </c:pt>
                <c:pt idx="29">
                  <c:v>A-SU-030</c:v>
                </c:pt>
                <c:pt idx="30">
                  <c:v>A-SU-031</c:v>
                </c:pt>
                <c:pt idx="31">
                  <c:v>A-SU-032</c:v>
                </c:pt>
                <c:pt idx="32">
                  <c:v>A-SU-033</c:v>
                </c:pt>
                <c:pt idx="33">
                  <c:v>A-SU-034</c:v>
                </c:pt>
                <c:pt idx="34">
                  <c:v>A-SU-035</c:v>
                </c:pt>
                <c:pt idx="35">
                  <c:v>A-SU-036</c:v>
                </c:pt>
                <c:pt idx="36">
                  <c:v>A-SU-037</c:v>
                </c:pt>
                <c:pt idx="37">
                  <c:v>A-SU-038</c:v>
                </c:pt>
                <c:pt idx="38">
                  <c:v>A-SU-039</c:v>
                </c:pt>
                <c:pt idx="39">
                  <c:v>A-SU-040</c:v>
                </c:pt>
                <c:pt idx="40">
                  <c:v>A-SU-041</c:v>
                </c:pt>
                <c:pt idx="41">
                  <c:v>A-SU-042</c:v>
                </c:pt>
                <c:pt idx="42">
                  <c:v>A-SU-043</c:v>
                </c:pt>
                <c:pt idx="43">
                  <c:v>A-SU-044</c:v>
                </c:pt>
                <c:pt idx="44">
                  <c:v>A-SU-045</c:v>
                </c:pt>
                <c:pt idx="45">
                  <c:v>A-SU-046</c:v>
                </c:pt>
                <c:pt idx="46">
                  <c:v>A-SU-047</c:v>
                </c:pt>
                <c:pt idx="47">
                  <c:v>A-SU-048</c:v>
                </c:pt>
                <c:pt idx="48">
                  <c:v>A-SU-049</c:v>
                </c:pt>
                <c:pt idx="49">
                  <c:v>A-SU-050</c:v>
                </c:pt>
                <c:pt idx="50">
                  <c:v>A-SU-051</c:v>
                </c:pt>
                <c:pt idx="51">
                  <c:v>A-SU-052</c:v>
                </c:pt>
                <c:pt idx="52">
                  <c:v>A-SU-053</c:v>
                </c:pt>
                <c:pt idx="53">
                  <c:v>A-SU-054</c:v>
                </c:pt>
                <c:pt idx="54">
                  <c:v>A-SU-055</c:v>
                </c:pt>
                <c:pt idx="55">
                  <c:v>A-SU-056</c:v>
                </c:pt>
                <c:pt idx="56">
                  <c:v>A-SU-057</c:v>
                </c:pt>
                <c:pt idx="57">
                  <c:v>A-SU-058</c:v>
                </c:pt>
                <c:pt idx="58">
                  <c:v>A-SU-059</c:v>
                </c:pt>
                <c:pt idx="59">
                  <c:v>A-SU-060</c:v>
                </c:pt>
                <c:pt idx="60">
                  <c:v>A-SU-061</c:v>
                </c:pt>
              </c:strCache>
            </c:strRef>
          </c:cat>
          <c:val>
            <c:numRef>
              <c:f>COLASU!$B$20:$B$81</c:f>
              <c:numCache>
                <c:formatCode>0.00</c:formatCode>
                <c:ptCount val="62"/>
                <c:pt idx="0">
                  <c:v>16.312056737588652</c:v>
                </c:pt>
                <c:pt idx="1">
                  <c:v>80.808080808080803</c:v>
                </c:pt>
                <c:pt idx="2">
                  <c:v>46.899661781285232</c:v>
                </c:pt>
                <c:pt idx="3">
                  <c:v>60.025542784163477</c:v>
                </c:pt>
                <c:pt idx="4">
                  <c:v>29.220779220779221</c:v>
                </c:pt>
                <c:pt idx="5">
                  <c:v>55.303030303030305</c:v>
                </c:pt>
                <c:pt idx="6">
                  <c:v>32.551319648093845</c:v>
                </c:pt>
                <c:pt idx="7">
                  <c:v>31.5</c:v>
                </c:pt>
                <c:pt idx="8">
                  <c:v>78.181818181818187</c:v>
                </c:pt>
                <c:pt idx="9">
                  <c:v>39.130434782608695</c:v>
                </c:pt>
                <c:pt idx="10">
                  <c:v>71.014492753623188</c:v>
                </c:pt>
                <c:pt idx="11">
                  <c:v>74.149659863945573</c:v>
                </c:pt>
                <c:pt idx="12">
                  <c:v>50.222222222222221</c:v>
                </c:pt>
                <c:pt idx="13">
                  <c:v>14.479638009049774</c:v>
                </c:pt>
                <c:pt idx="14">
                  <c:v>79.107142857142861</c:v>
                </c:pt>
                <c:pt idx="15">
                  <c:v>64.473684210526315</c:v>
                </c:pt>
                <c:pt idx="16">
                  <c:v>69.318181818181813</c:v>
                </c:pt>
                <c:pt idx="17">
                  <c:v>77.777777777777771</c:v>
                </c:pt>
                <c:pt idx="18">
                  <c:v>80.071174377224196</c:v>
                </c:pt>
                <c:pt idx="19">
                  <c:v>39.316239316239319</c:v>
                </c:pt>
                <c:pt idx="20">
                  <c:v>53.763440860215056</c:v>
                </c:pt>
                <c:pt idx="21">
                  <c:v>82.524271844660191</c:v>
                </c:pt>
                <c:pt idx="22">
                  <c:v>79.452054794520549</c:v>
                </c:pt>
                <c:pt idx="23">
                  <c:v>71.74887892376681</c:v>
                </c:pt>
                <c:pt idx="24">
                  <c:v>71.578947368421055</c:v>
                </c:pt>
                <c:pt idx="25">
                  <c:v>75</c:v>
                </c:pt>
                <c:pt idx="26">
                  <c:v>66.666666666666671</c:v>
                </c:pt>
                <c:pt idx="27">
                  <c:v>80.341880341880341</c:v>
                </c:pt>
                <c:pt idx="28">
                  <c:v>97.916666666666671</c:v>
                </c:pt>
                <c:pt idx="29">
                  <c:v>71.296296296296291</c:v>
                </c:pt>
                <c:pt idx="30">
                  <c:v>51.803278688524593</c:v>
                </c:pt>
                <c:pt idx="31">
                  <c:v>70.205479452054789</c:v>
                </c:pt>
                <c:pt idx="32">
                  <c:v>42.603550295857985</c:v>
                </c:pt>
                <c:pt idx="33">
                  <c:v>22.727272727272727</c:v>
                </c:pt>
                <c:pt idx="34">
                  <c:v>57.309941520467838</c:v>
                </c:pt>
                <c:pt idx="35">
                  <c:v>68.243243243243242</c:v>
                </c:pt>
                <c:pt idx="36">
                  <c:v>69.393139841688651</c:v>
                </c:pt>
                <c:pt idx="37">
                  <c:v>43.445692883895134</c:v>
                </c:pt>
                <c:pt idx="38">
                  <c:v>56.25</c:v>
                </c:pt>
                <c:pt idx="39">
                  <c:v>86.04651162790698</c:v>
                </c:pt>
                <c:pt idx="40">
                  <c:v>54.629629629629626</c:v>
                </c:pt>
                <c:pt idx="41">
                  <c:v>77.049180327868854</c:v>
                </c:pt>
                <c:pt idx="42">
                  <c:v>39.63963963963964</c:v>
                </c:pt>
                <c:pt idx="43">
                  <c:v>71.181413741967376</c:v>
                </c:pt>
                <c:pt idx="44">
                  <c:v>71.681415929203538</c:v>
                </c:pt>
                <c:pt idx="45">
                  <c:v>64.331210191082803</c:v>
                </c:pt>
                <c:pt idx="46">
                  <c:v>46.505376344086024</c:v>
                </c:pt>
                <c:pt idx="47">
                  <c:v>42.378610940381073</c:v>
                </c:pt>
                <c:pt idx="48">
                  <c:v>49.367088607594937</c:v>
                </c:pt>
                <c:pt idx="49">
                  <c:v>70.851063829787236</c:v>
                </c:pt>
                <c:pt idx="50">
                  <c:v>71.428571428571431</c:v>
                </c:pt>
                <c:pt idx="51">
                  <c:v>83.928571428571431</c:v>
                </c:pt>
                <c:pt idx="52">
                  <c:v>51.05263157894737</c:v>
                </c:pt>
                <c:pt idx="53">
                  <c:v>84.818481848184817</c:v>
                </c:pt>
                <c:pt idx="54">
                  <c:v>79.227053140096615</c:v>
                </c:pt>
                <c:pt idx="55">
                  <c:v>68.918918918918919</c:v>
                </c:pt>
                <c:pt idx="56">
                  <c:v>71.577123050259971</c:v>
                </c:pt>
                <c:pt idx="57">
                  <c:v>75.496688741721854</c:v>
                </c:pt>
                <c:pt idx="58">
                  <c:v>36.05359317904994</c:v>
                </c:pt>
                <c:pt idx="59">
                  <c:v>75.70498915401302</c:v>
                </c:pt>
                <c:pt idx="60">
                  <c:v>76.744186046511629</c:v>
                </c:pt>
              </c:numCache>
            </c:numRef>
          </c:val>
        </c:ser>
        <c:ser>
          <c:idx val="1"/>
          <c:order val="1"/>
          <c:tx>
            <c:v>Perfil Acadêmico</c:v>
          </c:tx>
          <c:invertIfNegative val="0"/>
          <c:cat>
            <c:strRef>
              <c:f>COLASU!$A$20:$A$81</c:f>
              <c:strCache>
                <c:ptCount val="61"/>
                <c:pt idx="0">
                  <c:v>A-SU-001</c:v>
                </c:pt>
                <c:pt idx="1">
                  <c:v>A-SU-002</c:v>
                </c:pt>
                <c:pt idx="2">
                  <c:v>A-SU-003</c:v>
                </c:pt>
                <c:pt idx="3">
                  <c:v>A-SU-004</c:v>
                </c:pt>
                <c:pt idx="4">
                  <c:v>A-SU-005</c:v>
                </c:pt>
                <c:pt idx="5">
                  <c:v>A-SU-006</c:v>
                </c:pt>
                <c:pt idx="6">
                  <c:v>A-SU-007</c:v>
                </c:pt>
                <c:pt idx="7">
                  <c:v>A-SU-008</c:v>
                </c:pt>
                <c:pt idx="8">
                  <c:v>A-SU-009</c:v>
                </c:pt>
                <c:pt idx="9">
                  <c:v>A-SU-010</c:v>
                </c:pt>
                <c:pt idx="10">
                  <c:v>A-SU-011</c:v>
                </c:pt>
                <c:pt idx="11">
                  <c:v>A-SU-012</c:v>
                </c:pt>
                <c:pt idx="12">
                  <c:v>A-SU-013</c:v>
                </c:pt>
                <c:pt idx="13">
                  <c:v>A-SU-014</c:v>
                </c:pt>
                <c:pt idx="14">
                  <c:v>A-SU-015</c:v>
                </c:pt>
                <c:pt idx="15">
                  <c:v>A-SU-016</c:v>
                </c:pt>
                <c:pt idx="16">
                  <c:v>A-SU-017</c:v>
                </c:pt>
                <c:pt idx="17">
                  <c:v>A-SU-018</c:v>
                </c:pt>
                <c:pt idx="18">
                  <c:v>A-SU-019</c:v>
                </c:pt>
                <c:pt idx="19">
                  <c:v>A-SU-020</c:v>
                </c:pt>
                <c:pt idx="20">
                  <c:v>A-SU-021</c:v>
                </c:pt>
                <c:pt idx="21">
                  <c:v>A-SU-022</c:v>
                </c:pt>
                <c:pt idx="22">
                  <c:v>A-SU-023</c:v>
                </c:pt>
                <c:pt idx="23">
                  <c:v>A-SU-024</c:v>
                </c:pt>
                <c:pt idx="24">
                  <c:v>A-SU-025</c:v>
                </c:pt>
                <c:pt idx="25">
                  <c:v>A-SU-026</c:v>
                </c:pt>
                <c:pt idx="26">
                  <c:v>A-SU-027</c:v>
                </c:pt>
                <c:pt idx="27">
                  <c:v>A-SU-028</c:v>
                </c:pt>
                <c:pt idx="28">
                  <c:v>A-SU-029</c:v>
                </c:pt>
                <c:pt idx="29">
                  <c:v>A-SU-030</c:v>
                </c:pt>
                <c:pt idx="30">
                  <c:v>A-SU-031</c:v>
                </c:pt>
                <c:pt idx="31">
                  <c:v>A-SU-032</c:v>
                </c:pt>
                <c:pt idx="32">
                  <c:v>A-SU-033</c:v>
                </c:pt>
                <c:pt idx="33">
                  <c:v>A-SU-034</c:v>
                </c:pt>
                <c:pt idx="34">
                  <c:v>A-SU-035</c:v>
                </c:pt>
                <c:pt idx="35">
                  <c:v>A-SU-036</c:v>
                </c:pt>
                <c:pt idx="36">
                  <c:v>A-SU-037</c:v>
                </c:pt>
                <c:pt idx="37">
                  <c:v>A-SU-038</c:v>
                </c:pt>
                <c:pt idx="38">
                  <c:v>A-SU-039</c:v>
                </c:pt>
                <c:pt idx="39">
                  <c:v>A-SU-040</c:v>
                </c:pt>
                <c:pt idx="40">
                  <c:v>A-SU-041</c:v>
                </c:pt>
                <c:pt idx="41">
                  <c:v>A-SU-042</c:v>
                </c:pt>
                <c:pt idx="42">
                  <c:v>A-SU-043</c:v>
                </c:pt>
                <c:pt idx="43">
                  <c:v>A-SU-044</c:v>
                </c:pt>
                <c:pt idx="44">
                  <c:v>A-SU-045</c:v>
                </c:pt>
                <c:pt idx="45">
                  <c:v>A-SU-046</c:v>
                </c:pt>
                <c:pt idx="46">
                  <c:v>A-SU-047</c:v>
                </c:pt>
                <c:pt idx="47">
                  <c:v>A-SU-048</c:v>
                </c:pt>
                <c:pt idx="48">
                  <c:v>A-SU-049</c:v>
                </c:pt>
                <c:pt idx="49">
                  <c:v>A-SU-050</c:v>
                </c:pt>
                <c:pt idx="50">
                  <c:v>A-SU-051</c:v>
                </c:pt>
                <c:pt idx="51">
                  <c:v>A-SU-052</c:v>
                </c:pt>
                <c:pt idx="52">
                  <c:v>A-SU-053</c:v>
                </c:pt>
                <c:pt idx="53">
                  <c:v>A-SU-054</c:v>
                </c:pt>
                <c:pt idx="54">
                  <c:v>A-SU-055</c:v>
                </c:pt>
                <c:pt idx="55">
                  <c:v>A-SU-056</c:v>
                </c:pt>
                <c:pt idx="56">
                  <c:v>A-SU-057</c:v>
                </c:pt>
                <c:pt idx="57">
                  <c:v>A-SU-058</c:v>
                </c:pt>
                <c:pt idx="58">
                  <c:v>A-SU-059</c:v>
                </c:pt>
                <c:pt idx="59">
                  <c:v>A-SU-060</c:v>
                </c:pt>
                <c:pt idx="60">
                  <c:v>A-SU-061</c:v>
                </c:pt>
              </c:strCache>
            </c:strRef>
          </c:cat>
          <c:val>
            <c:numRef>
              <c:f>COLASU!$C$20:$C$81</c:f>
              <c:numCache>
                <c:formatCode>0.00</c:formatCode>
                <c:ptCount val="62"/>
                <c:pt idx="0">
                  <c:v>83.687943262411352</c:v>
                </c:pt>
                <c:pt idx="1">
                  <c:v>19.19191919191919</c:v>
                </c:pt>
                <c:pt idx="2">
                  <c:v>53.100338218714768</c:v>
                </c:pt>
                <c:pt idx="3">
                  <c:v>39.974457215836523</c:v>
                </c:pt>
                <c:pt idx="4">
                  <c:v>70.779220779220779</c:v>
                </c:pt>
                <c:pt idx="5">
                  <c:v>44.696969696969695</c:v>
                </c:pt>
                <c:pt idx="6">
                  <c:v>67.448680351906162</c:v>
                </c:pt>
                <c:pt idx="7">
                  <c:v>68.5</c:v>
                </c:pt>
                <c:pt idx="8">
                  <c:v>21.818181818181817</c:v>
                </c:pt>
                <c:pt idx="9">
                  <c:v>60.869565217391305</c:v>
                </c:pt>
                <c:pt idx="10">
                  <c:v>28.985507246376812</c:v>
                </c:pt>
                <c:pt idx="11">
                  <c:v>25.85034013605442</c:v>
                </c:pt>
                <c:pt idx="12">
                  <c:v>49.777777777777779</c:v>
                </c:pt>
                <c:pt idx="13">
                  <c:v>85.520361990950221</c:v>
                </c:pt>
                <c:pt idx="14">
                  <c:v>20.892857142857142</c:v>
                </c:pt>
                <c:pt idx="15">
                  <c:v>35.526315789473685</c:v>
                </c:pt>
                <c:pt idx="16">
                  <c:v>30.681818181818183</c:v>
                </c:pt>
                <c:pt idx="17">
                  <c:v>22.222222222222221</c:v>
                </c:pt>
                <c:pt idx="18">
                  <c:v>19.9288256227758</c:v>
                </c:pt>
                <c:pt idx="19">
                  <c:v>60.683760683760681</c:v>
                </c:pt>
                <c:pt idx="20">
                  <c:v>46.236559139784944</c:v>
                </c:pt>
                <c:pt idx="21">
                  <c:v>17.475728155339805</c:v>
                </c:pt>
                <c:pt idx="22">
                  <c:v>20.547945205479451</c:v>
                </c:pt>
                <c:pt idx="23">
                  <c:v>28.251121076233183</c:v>
                </c:pt>
                <c:pt idx="24">
                  <c:v>28.421052631578949</c:v>
                </c:pt>
                <c:pt idx="25">
                  <c:v>25</c:v>
                </c:pt>
                <c:pt idx="26">
                  <c:v>33.333333333333336</c:v>
                </c:pt>
                <c:pt idx="27">
                  <c:v>19.658119658119659</c:v>
                </c:pt>
                <c:pt idx="28">
                  <c:v>2.0833333333333335</c:v>
                </c:pt>
                <c:pt idx="29">
                  <c:v>28.703703703703702</c:v>
                </c:pt>
                <c:pt idx="30">
                  <c:v>48.196721311475407</c:v>
                </c:pt>
                <c:pt idx="31">
                  <c:v>29.794520547945204</c:v>
                </c:pt>
                <c:pt idx="32">
                  <c:v>57.396449704142015</c:v>
                </c:pt>
                <c:pt idx="33">
                  <c:v>77.272727272727266</c:v>
                </c:pt>
                <c:pt idx="34">
                  <c:v>42.690058479532162</c:v>
                </c:pt>
                <c:pt idx="35">
                  <c:v>31.756756756756758</c:v>
                </c:pt>
                <c:pt idx="36">
                  <c:v>30.606860158311346</c:v>
                </c:pt>
                <c:pt idx="37">
                  <c:v>56.554307116104866</c:v>
                </c:pt>
                <c:pt idx="38">
                  <c:v>43.75</c:v>
                </c:pt>
                <c:pt idx="39">
                  <c:v>13.953488372093023</c:v>
                </c:pt>
                <c:pt idx="40">
                  <c:v>45.370370370370374</c:v>
                </c:pt>
                <c:pt idx="41">
                  <c:v>22.950819672131146</c:v>
                </c:pt>
                <c:pt idx="42">
                  <c:v>60.36036036036036</c:v>
                </c:pt>
                <c:pt idx="43">
                  <c:v>28.818586258032624</c:v>
                </c:pt>
                <c:pt idx="44">
                  <c:v>28.318584070796462</c:v>
                </c:pt>
                <c:pt idx="45">
                  <c:v>35.668789808917197</c:v>
                </c:pt>
                <c:pt idx="46">
                  <c:v>53.494623655913976</c:v>
                </c:pt>
                <c:pt idx="47">
                  <c:v>57.621389059618927</c:v>
                </c:pt>
                <c:pt idx="48">
                  <c:v>50.632911392405063</c:v>
                </c:pt>
                <c:pt idx="49">
                  <c:v>29.148936170212767</c:v>
                </c:pt>
                <c:pt idx="50">
                  <c:v>28.571428571428573</c:v>
                </c:pt>
                <c:pt idx="51">
                  <c:v>16.071428571428573</c:v>
                </c:pt>
                <c:pt idx="52">
                  <c:v>48.94736842105263</c:v>
                </c:pt>
                <c:pt idx="53">
                  <c:v>15.181518151815181</c:v>
                </c:pt>
                <c:pt idx="54">
                  <c:v>20.772946859903382</c:v>
                </c:pt>
                <c:pt idx="55">
                  <c:v>31.081081081081081</c:v>
                </c:pt>
                <c:pt idx="56">
                  <c:v>28.422876949740036</c:v>
                </c:pt>
                <c:pt idx="57">
                  <c:v>24.503311258278146</c:v>
                </c:pt>
                <c:pt idx="58">
                  <c:v>63.94640682095006</c:v>
                </c:pt>
                <c:pt idx="59">
                  <c:v>24.295010845986983</c:v>
                </c:pt>
                <c:pt idx="60">
                  <c:v>23.255813953488371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29248"/>
        <c:axId val="136232320"/>
      </c:barChart>
      <c:catAx>
        <c:axId val="13622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6232320"/>
        <c:crosses val="autoZero"/>
        <c:auto val="1"/>
        <c:lblAlgn val="ctr"/>
        <c:lblOffset val="100"/>
        <c:noMultiLvlLbl val="0"/>
      </c:catAx>
      <c:valAx>
        <c:axId val="136232320"/>
        <c:scaling>
          <c:orientation val="minMax"/>
          <c:max val="100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229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1" footer="0.3149606200000024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'A-SU-023'!$K$13</c:f>
              <c:numCache>
                <c:formatCode>0.00</c:formatCode>
                <c:ptCount val="1"/>
                <c:pt idx="0">
                  <c:v>20.547945205479451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'A-SU-023'!$E$13</c:f>
              <c:numCache>
                <c:formatCode>0.00</c:formatCode>
                <c:ptCount val="1"/>
                <c:pt idx="0">
                  <c:v>79.452054794520549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13984"/>
        <c:axId val="137115520"/>
      </c:barChart>
      <c:catAx>
        <c:axId val="137113984"/>
        <c:scaling>
          <c:orientation val="minMax"/>
        </c:scaling>
        <c:delete val="1"/>
        <c:axPos val="l"/>
        <c:majorTickMark val="out"/>
        <c:minorTickMark val="none"/>
        <c:tickLblPos val="none"/>
        <c:crossAx val="137115520"/>
        <c:crosses val="autoZero"/>
        <c:auto val="1"/>
        <c:lblAlgn val="ctr"/>
        <c:lblOffset val="100"/>
        <c:noMultiLvlLbl val="0"/>
      </c:catAx>
      <c:valAx>
        <c:axId val="13711552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13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'A-SU-024'!$K$13</c:f>
              <c:numCache>
                <c:formatCode>0.00</c:formatCode>
                <c:ptCount val="1"/>
                <c:pt idx="0">
                  <c:v>28.251121076233183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'A-SU-024'!$E$13</c:f>
              <c:numCache>
                <c:formatCode>0.00</c:formatCode>
                <c:ptCount val="1"/>
                <c:pt idx="0">
                  <c:v>71.74887892376681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79616"/>
        <c:axId val="139681152"/>
      </c:barChart>
      <c:catAx>
        <c:axId val="139679616"/>
        <c:scaling>
          <c:orientation val="minMax"/>
        </c:scaling>
        <c:delete val="1"/>
        <c:axPos val="l"/>
        <c:majorTickMark val="out"/>
        <c:minorTickMark val="none"/>
        <c:tickLblPos val="none"/>
        <c:crossAx val="139681152"/>
        <c:crosses val="autoZero"/>
        <c:auto val="1"/>
        <c:lblAlgn val="ctr"/>
        <c:lblOffset val="100"/>
        <c:noMultiLvlLbl val="0"/>
      </c:catAx>
      <c:valAx>
        <c:axId val="1396811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6796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'A-SU-025'!$K$13</c:f>
              <c:numCache>
                <c:formatCode>0.00</c:formatCode>
                <c:ptCount val="1"/>
                <c:pt idx="0">
                  <c:v>28.421052631578949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'A-SU-025'!$E$13</c:f>
              <c:numCache>
                <c:formatCode>0.00</c:formatCode>
                <c:ptCount val="1"/>
                <c:pt idx="0">
                  <c:v>71.578947368421055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01248"/>
        <c:axId val="139940608"/>
      </c:barChart>
      <c:catAx>
        <c:axId val="139701248"/>
        <c:scaling>
          <c:orientation val="minMax"/>
        </c:scaling>
        <c:delete val="1"/>
        <c:axPos val="l"/>
        <c:majorTickMark val="out"/>
        <c:minorTickMark val="none"/>
        <c:tickLblPos val="none"/>
        <c:crossAx val="139940608"/>
        <c:crosses val="autoZero"/>
        <c:auto val="1"/>
        <c:lblAlgn val="ctr"/>
        <c:lblOffset val="100"/>
        <c:noMultiLvlLbl val="0"/>
      </c:catAx>
      <c:valAx>
        <c:axId val="1399406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701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'A-SU-026'!$K$13</c:f>
              <c:numCache>
                <c:formatCode>0.00</c:formatCode>
                <c:ptCount val="1"/>
                <c:pt idx="0">
                  <c:v>25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'A-SU-026'!$E$13</c:f>
              <c:numCache>
                <c:formatCode>0.00</c:formatCode>
                <c:ptCount val="1"/>
                <c:pt idx="0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21280"/>
        <c:axId val="141522816"/>
      </c:barChart>
      <c:catAx>
        <c:axId val="141521280"/>
        <c:scaling>
          <c:orientation val="minMax"/>
        </c:scaling>
        <c:delete val="1"/>
        <c:axPos val="l"/>
        <c:majorTickMark val="out"/>
        <c:minorTickMark val="none"/>
        <c:tickLblPos val="none"/>
        <c:crossAx val="141522816"/>
        <c:crosses val="autoZero"/>
        <c:auto val="1"/>
        <c:lblAlgn val="ctr"/>
        <c:lblOffset val="100"/>
        <c:noMultiLvlLbl val="0"/>
      </c:catAx>
      <c:valAx>
        <c:axId val="141522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1521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'A-SU-027'!$K$13</c:f>
              <c:numCache>
                <c:formatCode>0.00</c:formatCode>
                <c:ptCount val="1"/>
                <c:pt idx="0">
                  <c:v>33.333333333333336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'A-SU-027'!$E$13</c:f>
              <c:numCache>
                <c:formatCode>0.00</c:formatCode>
                <c:ptCount val="1"/>
                <c:pt idx="0">
                  <c:v>66.666666666666671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47040"/>
        <c:axId val="142248576"/>
      </c:barChart>
      <c:catAx>
        <c:axId val="142247040"/>
        <c:scaling>
          <c:orientation val="minMax"/>
        </c:scaling>
        <c:delete val="1"/>
        <c:axPos val="l"/>
        <c:majorTickMark val="out"/>
        <c:minorTickMark val="none"/>
        <c:tickLblPos val="none"/>
        <c:crossAx val="142248576"/>
        <c:crosses val="autoZero"/>
        <c:auto val="1"/>
        <c:lblAlgn val="ctr"/>
        <c:lblOffset val="100"/>
        <c:noMultiLvlLbl val="0"/>
      </c:catAx>
      <c:valAx>
        <c:axId val="1422485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2470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'A-SU-028'!$K$13</c:f>
              <c:numCache>
                <c:formatCode>0.00</c:formatCode>
                <c:ptCount val="1"/>
                <c:pt idx="0">
                  <c:v>19.658119658119659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'A-SU-028'!$E$13</c:f>
              <c:numCache>
                <c:formatCode>0.00</c:formatCode>
                <c:ptCount val="1"/>
                <c:pt idx="0">
                  <c:v>80.341880341880341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23328"/>
        <c:axId val="143396864"/>
      </c:barChart>
      <c:catAx>
        <c:axId val="142723328"/>
        <c:scaling>
          <c:orientation val="minMax"/>
        </c:scaling>
        <c:delete val="1"/>
        <c:axPos val="l"/>
        <c:majorTickMark val="out"/>
        <c:minorTickMark val="none"/>
        <c:tickLblPos val="none"/>
        <c:crossAx val="143396864"/>
        <c:crosses val="autoZero"/>
        <c:auto val="1"/>
        <c:lblAlgn val="ctr"/>
        <c:lblOffset val="100"/>
        <c:noMultiLvlLbl val="0"/>
      </c:catAx>
      <c:valAx>
        <c:axId val="1433968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7233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'A-SU-029'!$K$13</c:f>
              <c:numCache>
                <c:formatCode>0.00</c:formatCode>
                <c:ptCount val="1"/>
                <c:pt idx="0">
                  <c:v>2.0833333333333335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'A-SU-029'!$E$13</c:f>
              <c:numCache>
                <c:formatCode>0.00</c:formatCode>
                <c:ptCount val="1"/>
                <c:pt idx="0">
                  <c:v>97.916666666666671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28608"/>
        <c:axId val="143442688"/>
      </c:barChart>
      <c:catAx>
        <c:axId val="143428608"/>
        <c:scaling>
          <c:orientation val="minMax"/>
        </c:scaling>
        <c:delete val="1"/>
        <c:axPos val="l"/>
        <c:majorTickMark val="out"/>
        <c:minorTickMark val="none"/>
        <c:tickLblPos val="none"/>
        <c:crossAx val="143442688"/>
        <c:crosses val="autoZero"/>
        <c:auto val="1"/>
        <c:lblAlgn val="ctr"/>
        <c:lblOffset val="100"/>
        <c:noMultiLvlLbl val="0"/>
      </c:catAx>
      <c:valAx>
        <c:axId val="1434426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3428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'A-SU-030'!$K$13</c:f>
              <c:numCache>
                <c:formatCode>0.00</c:formatCode>
                <c:ptCount val="1"/>
                <c:pt idx="0">
                  <c:v>28.703703703703702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'A-SU-030'!$E$13</c:f>
              <c:numCache>
                <c:formatCode>0.00</c:formatCode>
                <c:ptCount val="1"/>
                <c:pt idx="0">
                  <c:v>71.296296296296291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55840"/>
        <c:axId val="145557376"/>
      </c:barChart>
      <c:catAx>
        <c:axId val="145555840"/>
        <c:scaling>
          <c:orientation val="minMax"/>
        </c:scaling>
        <c:delete val="1"/>
        <c:axPos val="l"/>
        <c:majorTickMark val="out"/>
        <c:minorTickMark val="none"/>
        <c:tickLblPos val="none"/>
        <c:crossAx val="145557376"/>
        <c:crosses val="autoZero"/>
        <c:auto val="1"/>
        <c:lblAlgn val="ctr"/>
        <c:lblOffset val="100"/>
        <c:noMultiLvlLbl val="0"/>
      </c:catAx>
      <c:valAx>
        <c:axId val="1455573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55558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'A-SU-031'!$K$13</c:f>
              <c:numCache>
                <c:formatCode>0.00</c:formatCode>
                <c:ptCount val="1"/>
                <c:pt idx="0">
                  <c:v>48.196721311475407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'A-SU-031'!$E$13</c:f>
              <c:numCache>
                <c:formatCode>0.00</c:formatCode>
                <c:ptCount val="1"/>
                <c:pt idx="0">
                  <c:v>51.803278688524593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89760"/>
        <c:axId val="145591296"/>
      </c:barChart>
      <c:catAx>
        <c:axId val="145589760"/>
        <c:scaling>
          <c:orientation val="minMax"/>
        </c:scaling>
        <c:delete val="1"/>
        <c:axPos val="l"/>
        <c:majorTickMark val="out"/>
        <c:minorTickMark val="none"/>
        <c:tickLblPos val="none"/>
        <c:crossAx val="145591296"/>
        <c:crosses val="autoZero"/>
        <c:auto val="1"/>
        <c:lblAlgn val="ctr"/>
        <c:lblOffset val="100"/>
        <c:noMultiLvlLbl val="0"/>
      </c:catAx>
      <c:valAx>
        <c:axId val="1455912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55897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'A-SU-032'!$K$13</c:f>
              <c:numCache>
                <c:formatCode>0.00</c:formatCode>
                <c:ptCount val="1"/>
                <c:pt idx="0">
                  <c:v>29.794520547945204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'A-SU-032'!$E$13</c:f>
              <c:numCache>
                <c:formatCode>0.00</c:formatCode>
                <c:ptCount val="1"/>
                <c:pt idx="0">
                  <c:v>70.205479452054789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77472"/>
        <c:axId val="147579264"/>
      </c:barChart>
      <c:catAx>
        <c:axId val="147577472"/>
        <c:scaling>
          <c:orientation val="minMax"/>
        </c:scaling>
        <c:delete val="1"/>
        <c:axPos val="l"/>
        <c:majorTickMark val="out"/>
        <c:minorTickMark val="none"/>
        <c:tickLblPos val="none"/>
        <c:crossAx val="147579264"/>
        <c:crosses val="autoZero"/>
        <c:auto val="1"/>
        <c:lblAlgn val="ctr"/>
        <c:lblOffset val="100"/>
        <c:noMultiLvlLbl val="0"/>
      </c:catAx>
      <c:valAx>
        <c:axId val="1475792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5774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Pontuação - Formação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071741032370933E-2"/>
          <c:y val="0.13835718361291796"/>
          <c:w val="0.87483542235792322"/>
          <c:h val="0.63017710829624551"/>
        </c:manualLayout>
      </c:layout>
      <c:barChart>
        <c:barDir val="col"/>
        <c:grouping val="clustered"/>
        <c:varyColors val="0"/>
        <c:ser>
          <c:idx val="0"/>
          <c:order val="0"/>
          <c:tx>
            <c:v>Formação Acadêmica</c:v>
          </c:tx>
          <c:invertIfNegative val="0"/>
          <c:cat>
            <c:strRef>
              <c:f>COLASU!$A$20:$A$81</c:f>
              <c:strCache>
                <c:ptCount val="61"/>
                <c:pt idx="0">
                  <c:v>A-SU-001</c:v>
                </c:pt>
                <c:pt idx="1">
                  <c:v>A-SU-002</c:v>
                </c:pt>
                <c:pt idx="2">
                  <c:v>A-SU-003</c:v>
                </c:pt>
                <c:pt idx="3">
                  <c:v>A-SU-004</c:v>
                </c:pt>
                <c:pt idx="4">
                  <c:v>A-SU-005</c:v>
                </c:pt>
                <c:pt idx="5">
                  <c:v>A-SU-006</c:v>
                </c:pt>
                <c:pt idx="6">
                  <c:v>A-SU-007</c:v>
                </c:pt>
                <c:pt idx="7">
                  <c:v>A-SU-008</c:v>
                </c:pt>
                <c:pt idx="8">
                  <c:v>A-SU-009</c:v>
                </c:pt>
                <c:pt idx="9">
                  <c:v>A-SU-010</c:v>
                </c:pt>
                <c:pt idx="10">
                  <c:v>A-SU-011</c:v>
                </c:pt>
                <c:pt idx="11">
                  <c:v>A-SU-012</c:v>
                </c:pt>
                <c:pt idx="12">
                  <c:v>A-SU-013</c:v>
                </c:pt>
                <c:pt idx="13">
                  <c:v>A-SU-014</c:v>
                </c:pt>
                <c:pt idx="14">
                  <c:v>A-SU-015</c:v>
                </c:pt>
                <c:pt idx="15">
                  <c:v>A-SU-016</c:v>
                </c:pt>
                <c:pt idx="16">
                  <c:v>A-SU-017</c:v>
                </c:pt>
                <c:pt idx="17">
                  <c:v>A-SU-018</c:v>
                </c:pt>
                <c:pt idx="18">
                  <c:v>A-SU-019</c:v>
                </c:pt>
                <c:pt idx="19">
                  <c:v>A-SU-020</c:v>
                </c:pt>
                <c:pt idx="20">
                  <c:v>A-SU-021</c:v>
                </c:pt>
                <c:pt idx="21">
                  <c:v>A-SU-022</c:v>
                </c:pt>
                <c:pt idx="22">
                  <c:v>A-SU-023</c:v>
                </c:pt>
                <c:pt idx="23">
                  <c:v>A-SU-024</c:v>
                </c:pt>
                <c:pt idx="24">
                  <c:v>A-SU-025</c:v>
                </c:pt>
                <c:pt idx="25">
                  <c:v>A-SU-026</c:v>
                </c:pt>
                <c:pt idx="26">
                  <c:v>A-SU-027</c:v>
                </c:pt>
                <c:pt idx="27">
                  <c:v>A-SU-028</c:v>
                </c:pt>
                <c:pt idx="28">
                  <c:v>A-SU-029</c:v>
                </c:pt>
                <c:pt idx="29">
                  <c:v>A-SU-030</c:v>
                </c:pt>
                <c:pt idx="30">
                  <c:v>A-SU-031</c:v>
                </c:pt>
                <c:pt idx="31">
                  <c:v>A-SU-032</c:v>
                </c:pt>
                <c:pt idx="32">
                  <c:v>A-SU-033</c:v>
                </c:pt>
                <c:pt idx="33">
                  <c:v>A-SU-034</c:v>
                </c:pt>
                <c:pt idx="34">
                  <c:v>A-SU-035</c:v>
                </c:pt>
                <c:pt idx="35">
                  <c:v>A-SU-036</c:v>
                </c:pt>
                <c:pt idx="36">
                  <c:v>A-SU-037</c:v>
                </c:pt>
                <c:pt idx="37">
                  <c:v>A-SU-038</c:v>
                </c:pt>
                <c:pt idx="38">
                  <c:v>A-SU-039</c:v>
                </c:pt>
                <c:pt idx="39">
                  <c:v>A-SU-040</c:v>
                </c:pt>
                <c:pt idx="40">
                  <c:v>A-SU-041</c:v>
                </c:pt>
                <c:pt idx="41">
                  <c:v>A-SU-042</c:v>
                </c:pt>
                <c:pt idx="42">
                  <c:v>A-SU-043</c:v>
                </c:pt>
                <c:pt idx="43">
                  <c:v>A-SU-044</c:v>
                </c:pt>
                <c:pt idx="44">
                  <c:v>A-SU-045</c:v>
                </c:pt>
                <c:pt idx="45">
                  <c:v>A-SU-046</c:v>
                </c:pt>
                <c:pt idx="46">
                  <c:v>A-SU-047</c:v>
                </c:pt>
                <c:pt idx="47">
                  <c:v>A-SU-048</c:v>
                </c:pt>
                <c:pt idx="48">
                  <c:v>A-SU-049</c:v>
                </c:pt>
                <c:pt idx="49">
                  <c:v>A-SU-050</c:v>
                </c:pt>
                <c:pt idx="50">
                  <c:v>A-SU-051</c:v>
                </c:pt>
                <c:pt idx="51">
                  <c:v>A-SU-052</c:v>
                </c:pt>
                <c:pt idx="52">
                  <c:v>A-SU-053</c:v>
                </c:pt>
                <c:pt idx="53">
                  <c:v>A-SU-054</c:v>
                </c:pt>
                <c:pt idx="54">
                  <c:v>A-SU-055</c:v>
                </c:pt>
                <c:pt idx="55">
                  <c:v>A-SU-056</c:v>
                </c:pt>
                <c:pt idx="56">
                  <c:v>A-SU-057</c:v>
                </c:pt>
                <c:pt idx="57">
                  <c:v>A-SU-058</c:v>
                </c:pt>
                <c:pt idx="58">
                  <c:v>A-SU-059</c:v>
                </c:pt>
                <c:pt idx="59">
                  <c:v>A-SU-060</c:v>
                </c:pt>
                <c:pt idx="60">
                  <c:v>A-SU-061</c:v>
                </c:pt>
              </c:strCache>
            </c:strRef>
          </c:cat>
          <c:val>
            <c:numRef>
              <c:f>COLASU!$E$20:$E$81</c:f>
              <c:numCache>
                <c:formatCode>General</c:formatCode>
                <c:ptCount val="62"/>
                <c:pt idx="0">
                  <c:v>56</c:v>
                </c:pt>
                <c:pt idx="1">
                  <c:v>27</c:v>
                </c:pt>
                <c:pt idx="2">
                  <c:v>95</c:v>
                </c:pt>
                <c:pt idx="3" formatCode="0">
                  <c:v>65</c:v>
                </c:pt>
                <c:pt idx="4" formatCode="0">
                  <c:v>56</c:v>
                </c:pt>
                <c:pt idx="5" formatCode="0">
                  <c:v>100</c:v>
                </c:pt>
                <c:pt idx="6" formatCode="0">
                  <c:v>68</c:v>
                </c:pt>
                <c:pt idx="7" formatCode="0">
                  <c:v>85</c:v>
                </c:pt>
                <c:pt idx="8" formatCode="0">
                  <c:v>68</c:v>
                </c:pt>
                <c:pt idx="9" formatCode="0">
                  <c:v>44</c:v>
                </c:pt>
                <c:pt idx="10" formatCode="0">
                  <c:v>16</c:v>
                </c:pt>
                <c:pt idx="11" formatCode="0">
                  <c:v>36</c:v>
                </c:pt>
                <c:pt idx="12" formatCode="0">
                  <c:v>36</c:v>
                </c:pt>
                <c:pt idx="13" formatCode="0">
                  <c:v>44</c:v>
                </c:pt>
                <c:pt idx="14" formatCode="0">
                  <c:v>52</c:v>
                </c:pt>
                <c:pt idx="15" formatCode="0">
                  <c:v>27</c:v>
                </c:pt>
                <c:pt idx="16" formatCode="0">
                  <c:v>64</c:v>
                </c:pt>
                <c:pt idx="17" formatCode="0">
                  <c:v>16</c:v>
                </c:pt>
                <c:pt idx="18" formatCode="0">
                  <c:v>36</c:v>
                </c:pt>
                <c:pt idx="19" formatCode="0">
                  <c:v>112</c:v>
                </c:pt>
                <c:pt idx="20" formatCode="0">
                  <c:v>2</c:v>
                </c:pt>
                <c:pt idx="21" formatCode="0">
                  <c:v>10</c:v>
                </c:pt>
                <c:pt idx="22" formatCode="0">
                  <c:v>64</c:v>
                </c:pt>
                <c:pt idx="23" formatCode="0">
                  <c:v>44</c:v>
                </c:pt>
                <c:pt idx="24" formatCode="0">
                  <c:v>27</c:v>
                </c:pt>
                <c:pt idx="25" formatCode="0">
                  <c:v>63</c:v>
                </c:pt>
                <c:pt idx="26" formatCode="0">
                  <c:v>40</c:v>
                </c:pt>
                <c:pt idx="27" formatCode="0">
                  <c:v>45</c:v>
                </c:pt>
                <c:pt idx="28" formatCode="0">
                  <c:v>10</c:v>
                </c:pt>
                <c:pt idx="29" formatCode="0">
                  <c:v>63</c:v>
                </c:pt>
                <c:pt idx="30" formatCode="0">
                  <c:v>40</c:v>
                </c:pt>
                <c:pt idx="31" formatCode="0">
                  <c:v>130</c:v>
                </c:pt>
                <c:pt idx="32" formatCode="0">
                  <c:v>85</c:v>
                </c:pt>
                <c:pt idx="33" formatCode="0">
                  <c:v>56</c:v>
                </c:pt>
                <c:pt idx="34" formatCode="0">
                  <c:v>68</c:v>
                </c:pt>
                <c:pt idx="35" formatCode="0">
                  <c:v>75</c:v>
                </c:pt>
                <c:pt idx="36" formatCode="0">
                  <c:v>56</c:v>
                </c:pt>
                <c:pt idx="37" formatCode="0">
                  <c:v>85</c:v>
                </c:pt>
                <c:pt idx="38" formatCode="0">
                  <c:v>27</c:v>
                </c:pt>
                <c:pt idx="39" formatCode="0">
                  <c:v>10</c:v>
                </c:pt>
                <c:pt idx="40" formatCode="0">
                  <c:v>68</c:v>
                </c:pt>
                <c:pt idx="41" formatCode="0">
                  <c:v>27</c:v>
                </c:pt>
                <c:pt idx="42" formatCode="0">
                  <c:v>0</c:v>
                </c:pt>
                <c:pt idx="43" formatCode="0">
                  <c:v>110</c:v>
                </c:pt>
                <c:pt idx="44" formatCode="0">
                  <c:v>24</c:v>
                </c:pt>
                <c:pt idx="45" formatCode="0">
                  <c:v>54</c:v>
                </c:pt>
                <c:pt idx="46" formatCode="0">
                  <c:v>104</c:v>
                </c:pt>
                <c:pt idx="47" formatCode="0">
                  <c:v>150</c:v>
                </c:pt>
                <c:pt idx="48" formatCode="0">
                  <c:v>28</c:v>
                </c:pt>
                <c:pt idx="49" formatCode="0">
                  <c:v>68</c:v>
                </c:pt>
                <c:pt idx="50" formatCode="0">
                  <c:v>68</c:v>
                </c:pt>
                <c:pt idx="51" formatCode="0">
                  <c:v>10</c:v>
                </c:pt>
                <c:pt idx="52" formatCode="0">
                  <c:v>85</c:v>
                </c:pt>
                <c:pt idx="53" formatCode="0">
                  <c:v>80</c:v>
                </c:pt>
                <c:pt idx="54" formatCode="0">
                  <c:v>52</c:v>
                </c:pt>
                <c:pt idx="55" formatCode="0">
                  <c:v>36</c:v>
                </c:pt>
                <c:pt idx="56" formatCode="0">
                  <c:v>90</c:v>
                </c:pt>
                <c:pt idx="57" formatCode="0">
                  <c:v>80</c:v>
                </c:pt>
                <c:pt idx="58" formatCode="0">
                  <c:v>125</c:v>
                </c:pt>
                <c:pt idx="59" formatCode="0">
                  <c:v>36</c:v>
                </c:pt>
                <c:pt idx="60" formatCode="0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64640"/>
        <c:axId val="136716288"/>
      </c:barChart>
      <c:catAx>
        <c:axId val="13646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6716288"/>
        <c:crosses val="autoZero"/>
        <c:auto val="1"/>
        <c:lblAlgn val="ctr"/>
        <c:lblOffset val="100"/>
        <c:noMultiLvlLbl val="0"/>
      </c:catAx>
      <c:valAx>
        <c:axId val="136716288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464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1" footer="0.3149606200000024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'A-SU-033'!$K$13</c:f>
              <c:numCache>
                <c:formatCode>0.00</c:formatCode>
                <c:ptCount val="1"/>
                <c:pt idx="0">
                  <c:v>57.396449704142015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'A-SU-033'!$E$13</c:f>
              <c:numCache>
                <c:formatCode>0.00</c:formatCode>
                <c:ptCount val="1"/>
                <c:pt idx="0">
                  <c:v>42.603550295857985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103168"/>
        <c:axId val="148104704"/>
      </c:barChart>
      <c:catAx>
        <c:axId val="148103168"/>
        <c:scaling>
          <c:orientation val="minMax"/>
        </c:scaling>
        <c:delete val="1"/>
        <c:axPos val="l"/>
        <c:majorTickMark val="out"/>
        <c:minorTickMark val="none"/>
        <c:tickLblPos val="none"/>
        <c:crossAx val="148104704"/>
        <c:crosses val="autoZero"/>
        <c:auto val="1"/>
        <c:lblAlgn val="ctr"/>
        <c:lblOffset val="100"/>
        <c:noMultiLvlLbl val="0"/>
      </c:catAx>
      <c:valAx>
        <c:axId val="1481047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1031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'A-SU-034'!$K$13</c:f>
              <c:numCache>
                <c:formatCode>0.00</c:formatCode>
                <c:ptCount val="1"/>
                <c:pt idx="0">
                  <c:v>77.272727272727266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'A-SU-034'!$E$13</c:f>
              <c:numCache>
                <c:formatCode>0.00</c:formatCode>
                <c:ptCount val="1"/>
                <c:pt idx="0">
                  <c:v>22.727272727272727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36800"/>
        <c:axId val="148638336"/>
      </c:barChart>
      <c:catAx>
        <c:axId val="148636800"/>
        <c:scaling>
          <c:orientation val="minMax"/>
        </c:scaling>
        <c:delete val="1"/>
        <c:axPos val="l"/>
        <c:majorTickMark val="out"/>
        <c:minorTickMark val="none"/>
        <c:tickLblPos val="none"/>
        <c:crossAx val="148638336"/>
        <c:crosses val="autoZero"/>
        <c:auto val="1"/>
        <c:lblAlgn val="ctr"/>
        <c:lblOffset val="100"/>
        <c:noMultiLvlLbl val="0"/>
      </c:catAx>
      <c:valAx>
        <c:axId val="1486383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36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'A-SU-035'!$K$13</c:f>
              <c:numCache>
                <c:formatCode>0.00</c:formatCode>
                <c:ptCount val="1"/>
                <c:pt idx="0">
                  <c:v>42.690058479532162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'A-SU-035'!$E$13</c:f>
              <c:numCache>
                <c:formatCode>0.00</c:formatCode>
                <c:ptCount val="1"/>
                <c:pt idx="0">
                  <c:v>57.309941520467838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86720"/>
        <c:axId val="148688256"/>
      </c:barChart>
      <c:catAx>
        <c:axId val="148686720"/>
        <c:scaling>
          <c:orientation val="minMax"/>
        </c:scaling>
        <c:delete val="1"/>
        <c:axPos val="l"/>
        <c:majorTickMark val="out"/>
        <c:minorTickMark val="none"/>
        <c:tickLblPos val="none"/>
        <c:crossAx val="148688256"/>
        <c:crosses val="autoZero"/>
        <c:auto val="1"/>
        <c:lblAlgn val="ctr"/>
        <c:lblOffset val="100"/>
        <c:noMultiLvlLbl val="0"/>
      </c:catAx>
      <c:valAx>
        <c:axId val="1486882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867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'A-SU-036'!$K$13</c:f>
              <c:numCache>
                <c:formatCode>0.00</c:formatCode>
                <c:ptCount val="1"/>
                <c:pt idx="0">
                  <c:v>31.756756756756758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'A-SU-036'!$E$13</c:f>
              <c:numCache>
                <c:formatCode>0.00</c:formatCode>
                <c:ptCount val="1"/>
                <c:pt idx="0">
                  <c:v>68.243243243243242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43520"/>
        <c:axId val="148845312"/>
      </c:barChart>
      <c:catAx>
        <c:axId val="148843520"/>
        <c:scaling>
          <c:orientation val="minMax"/>
        </c:scaling>
        <c:delete val="1"/>
        <c:axPos val="l"/>
        <c:majorTickMark val="out"/>
        <c:minorTickMark val="none"/>
        <c:tickLblPos val="none"/>
        <c:crossAx val="148845312"/>
        <c:crosses val="autoZero"/>
        <c:auto val="1"/>
        <c:lblAlgn val="ctr"/>
        <c:lblOffset val="100"/>
        <c:noMultiLvlLbl val="0"/>
      </c:catAx>
      <c:valAx>
        <c:axId val="1488453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8435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'A-SU-037'!$K$13</c:f>
              <c:numCache>
                <c:formatCode>0.00</c:formatCode>
                <c:ptCount val="1"/>
                <c:pt idx="0">
                  <c:v>30.606860158311346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'A-SU-037'!$E$13</c:f>
              <c:numCache>
                <c:formatCode>0.00</c:formatCode>
                <c:ptCount val="1"/>
                <c:pt idx="0">
                  <c:v>69.393139841688651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94080"/>
        <c:axId val="148895616"/>
      </c:barChart>
      <c:catAx>
        <c:axId val="148894080"/>
        <c:scaling>
          <c:orientation val="minMax"/>
        </c:scaling>
        <c:delete val="1"/>
        <c:axPos val="l"/>
        <c:majorTickMark val="out"/>
        <c:minorTickMark val="none"/>
        <c:tickLblPos val="none"/>
        <c:crossAx val="148895616"/>
        <c:crosses val="autoZero"/>
        <c:auto val="1"/>
        <c:lblAlgn val="ctr"/>
        <c:lblOffset val="100"/>
        <c:noMultiLvlLbl val="0"/>
      </c:catAx>
      <c:valAx>
        <c:axId val="1488956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8940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'A-SU-038'!$K$13</c:f>
              <c:numCache>
                <c:formatCode>0.00</c:formatCode>
                <c:ptCount val="1"/>
                <c:pt idx="0">
                  <c:v>56.554307116104866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'A-SU-038'!$E$13</c:f>
              <c:numCache>
                <c:formatCode>0.00</c:formatCode>
                <c:ptCount val="1"/>
                <c:pt idx="0">
                  <c:v>43.445692883895134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378560"/>
        <c:axId val="149380096"/>
      </c:barChart>
      <c:catAx>
        <c:axId val="149378560"/>
        <c:scaling>
          <c:orientation val="minMax"/>
        </c:scaling>
        <c:delete val="1"/>
        <c:axPos val="l"/>
        <c:majorTickMark val="out"/>
        <c:minorTickMark val="none"/>
        <c:tickLblPos val="none"/>
        <c:crossAx val="149380096"/>
        <c:crosses val="autoZero"/>
        <c:auto val="1"/>
        <c:lblAlgn val="ctr"/>
        <c:lblOffset val="100"/>
        <c:noMultiLvlLbl val="0"/>
      </c:catAx>
      <c:valAx>
        <c:axId val="1493800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378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'A-SU-039'!$K$13</c:f>
              <c:numCache>
                <c:formatCode>0.00</c:formatCode>
                <c:ptCount val="1"/>
                <c:pt idx="0">
                  <c:v>43.75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'A-SU-039'!$E$13</c:f>
              <c:numCache>
                <c:formatCode>0.00</c:formatCode>
                <c:ptCount val="1"/>
                <c:pt idx="0">
                  <c:v>56.25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510784"/>
        <c:axId val="149524864"/>
      </c:barChart>
      <c:catAx>
        <c:axId val="149510784"/>
        <c:scaling>
          <c:orientation val="minMax"/>
        </c:scaling>
        <c:delete val="1"/>
        <c:axPos val="l"/>
        <c:majorTickMark val="out"/>
        <c:minorTickMark val="none"/>
        <c:tickLblPos val="none"/>
        <c:crossAx val="149524864"/>
        <c:crosses val="autoZero"/>
        <c:auto val="1"/>
        <c:lblAlgn val="ctr"/>
        <c:lblOffset val="100"/>
        <c:noMultiLvlLbl val="0"/>
      </c:catAx>
      <c:valAx>
        <c:axId val="1495248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5107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'A-SU-040'!$K$13</c:f>
              <c:numCache>
                <c:formatCode>0.00</c:formatCode>
                <c:ptCount val="1"/>
                <c:pt idx="0">
                  <c:v>13.953488372093023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'A-SU-040'!$E$13</c:f>
              <c:numCache>
                <c:formatCode>0.00</c:formatCode>
                <c:ptCount val="1"/>
                <c:pt idx="0">
                  <c:v>86.04651162790698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82656"/>
        <c:axId val="150984192"/>
      </c:barChart>
      <c:catAx>
        <c:axId val="150982656"/>
        <c:scaling>
          <c:orientation val="minMax"/>
        </c:scaling>
        <c:delete val="1"/>
        <c:axPos val="l"/>
        <c:majorTickMark val="out"/>
        <c:minorTickMark val="none"/>
        <c:tickLblPos val="none"/>
        <c:crossAx val="150984192"/>
        <c:crosses val="autoZero"/>
        <c:auto val="1"/>
        <c:lblAlgn val="ctr"/>
        <c:lblOffset val="100"/>
        <c:noMultiLvlLbl val="0"/>
      </c:catAx>
      <c:valAx>
        <c:axId val="1509841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982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'A-SU-041'!$K$13</c:f>
              <c:numCache>
                <c:formatCode>0.00</c:formatCode>
                <c:ptCount val="1"/>
                <c:pt idx="0">
                  <c:v>45.370370370370374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'A-SU-041'!$E$13</c:f>
              <c:numCache>
                <c:formatCode>0.00</c:formatCode>
                <c:ptCount val="1"/>
                <c:pt idx="0">
                  <c:v>54.629629629629626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72928"/>
        <c:axId val="151374464"/>
      </c:barChart>
      <c:catAx>
        <c:axId val="151372928"/>
        <c:scaling>
          <c:orientation val="minMax"/>
        </c:scaling>
        <c:delete val="1"/>
        <c:axPos val="l"/>
        <c:majorTickMark val="out"/>
        <c:minorTickMark val="none"/>
        <c:tickLblPos val="none"/>
        <c:crossAx val="151374464"/>
        <c:crosses val="autoZero"/>
        <c:auto val="1"/>
        <c:lblAlgn val="ctr"/>
        <c:lblOffset val="100"/>
        <c:noMultiLvlLbl val="0"/>
      </c:catAx>
      <c:valAx>
        <c:axId val="1513744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372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'A-SU-042'!$K$13</c:f>
              <c:numCache>
                <c:formatCode>0.00</c:formatCode>
                <c:ptCount val="1"/>
                <c:pt idx="0">
                  <c:v>22.950819672131146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'A-SU-042'!$E$13</c:f>
              <c:numCache>
                <c:formatCode>0.00</c:formatCode>
                <c:ptCount val="1"/>
                <c:pt idx="0">
                  <c:v>77.049180327868854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87776"/>
        <c:axId val="151793664"/>
      </c:barChart>
      <c:catAx>
        <c:axId val="151787776"/>
        <c:scaling>
          <c:orientation val="minMax"/>
        </c:scaling>
        <c:delete val="1"/>
        <c:axPos val="l"/>
        <c:majorTickMark val="out"/>
        <c:minorTickMark val="none"/>
        <c:tickLblPos val="none"/>
        <c:crossAx val="151793664"/>
        <c:crosses val="autoZero"/>
        <c:auto val="1"/>
        <c:lblAlgn val="ctr"/>
        <c:lblOffset val="100"/>
        <c:noMultiLvlLbl val="0"/>
      </c:catAx>
      <c:valAx>
        <c:axId val="1517936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7877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Fim</c:v>
          </c:tx>
          <c:invertIfNegative val="0"/>
          <c:cat>
            <c:strRef>
              <c:f>COLASU!$A$20:$A$81</c:f>
              <c:strCache>
                <c:ptCount val="61"/>
                <c:pt idx="0">
                  <c:v>A-SU-001</c:v>
                </c:pt>
                <c:pt idx="1">
                  <c:v>A-SU-002</c:v>
                </c:pt>
                <c:pt idx="2">
                  <c:v>A-SU-003</c:v>
                </c:pt>
                <c:pt idx="3">
                  <c:v>A-SU-004</c:v>
                </c:pt>
                <c:pt idx="4">
                  <c:v>A-SU-005</c:v>
                </c:pt>
                <c:pt idx="5">
                  <c:v>A-SU-006</c:v>
                </c:pt>
                <c:pt idx="6">
                  <c:v>A-SU-007</c:v>
                </c:pt>
                <c:pt idx="7">
                  <c:v>A-SU-008</c:v>
                </c:pt>
                <c:pt idx="8">
                  <c:v>A-SU-009</c:v>
                </c:pt>
                <c:pt idx="9">
                  <c:v>A-SU-010</c:v>
                </c:pt>
                <c:pt idx="10">
                  <c:v>A-SU-011</c:v>
                </c:pt>
                <c:pt idx="11">
                  <c:v>A-SU-012</c:v>
                </c:pt>
                <c:pt idx="12">
                  <c:v>A-SU-013</c:v>
                </c:pt>
                <c:pt idx="13">
                  <c:v>A-SU-014</c:v>
                </c:pt>
                <c:pt idx="14">
                  <c:v>A-SU-015</c:v>
                </c:pt>
                <c:pt idx="15">
                  <c:v>A-SU-016</c:v>
                </c:pt>
                <c:pt idx="16">
                  <c:v>A-SU-017</c:v>
                </c:pt>
                <c:pt idx="17">
                  <c:v>A-SU-018</c:v>
                </c:pt>
                <c:pt idx="18">
                  <c:v>A-SU-019</c:v>
                </c:pt>
                <c:pt idx="19">
                  <c:v>A-SU-020</c:v>
                </c:pt>
                <c:pt idx="20">
                  <c:v>A-SU-021</c:v>
                </c:pt>
                <c:pt idx="21">
                  <c:v>A-SU-022</c:v>
                </c:pt>
                <c:pt idx="22">
                  <c:v>A-SU-023</c:v>
                </c:pt>
                <c:pt idx="23">
                  <c:v>A-SU-024</c:v>
                </c:pt>
                <c:pt idx="24">
                  <c:v>A-SU-025</c:v>
                </c:pt>
                <c:pt idx="25">
                  <c:v>A-SU-026</c:v>
                </c:pt>
                <c:pt idx="26">
                  <c:v>A-SU-027</c:v>
                </c:pt>
                <c:pt idx="27">
                  <c:v>A-SU-028</c:v>
                </c:pt>
                <c:pt idx="28">
                  <c:v>A-SU-029</c:v>
                </c:pt>
                <c:pt idx="29">
                  <c:v>A-SU-030</c:v>
                </c:pt>
                <c:pt idx="30">
                  <c:v>A-SU-031</c:v>
                </c:pt>
                <c:pt idx="31">
                  <c:v>A-SU-032</c:v>
                </c:pt>
                <c:pt idx="32">
                  <c:v>A-SU-033</c:v>
                </c:pt>
                <c:pt idx="33">
                  <c:v>A-SU-034</c:v>
                </c:pt>
                <c:pt idx="34">
                  <c:v>A-SU-035</c:v>
                </c:pt>
                <c:pt idx="35">
                  <c:v>A-SU-036</c:v>
                </c:pt>
                <c:pt idx="36">
                  <c:v>A-SU-037</c:v>
                </c:pt>
                <c:pt idx="37">
                  <c:v>A-SU-038</c:v>
                </c:pt>
                <c:pt idx="38">
                  <c:v>A-SU-039</c:v>
                </c:pt>
                <c:pt idx="39">
                  <c:v>A-SU-040</c:v>
                </c:pt>
                <c:pt idx="40">
                  <c:v>A-SU-041</c:v>
                </c:pt>
                <c:pt idx="41">
                  <c:v>A-SU-042</c:v>
                </c:pt>
                <c:pt idx="42">
                  <c:v>A-SU-043</c:v>
                </c:pt>
                <c:pt idx="43">
                  <c:v>A-SU-044</c:v>
                </c:pt>
                <c:pt idx="44">
                  <c:v>A-SU-045</c:v>
                </c:pt>
                <c:pt idx="45">
                  <c:v>A-SU-046</c:v>
                </c:pt>
                <c:pt idx="46">
                  <c:v>A-SU-047</c:v>
                </c:pt>
                <c:pt idx="47">
                  <c:v>A-SU-048</c:v>
                </c:pt>
                <c:pt idx="48">
                  <c:v>A-SU-049</c:v>
                </c:pt>
                <c:pt idx="49">
                  <c:v>A-SU-050</c:v>
                </c:pt>
                <c:pt idx="50">
                  <c:v>A-SU-051</c:v>
                </c:pt>
                <c:pt idx="51">
                  <c:v>A-SU-052</c:v>
                </c:pt>
                <c:pt idx="52">
                  <c:v>A-SU-053</c:v>
                </c:pt>
                <c:pt idx="53">
                  <c:v>A-SU-054</c:v>
                </c:pt>
                <c:pt idx="54">
                  <c:v>A-SU-055</c:v>
                </c:pt>
                <c:pt idx="55">
                  <c:v>A-SU-056</c:v>
                </c:pt>
                <c:pt idx="56">
                  <c:v>A-SU-057</c:v>
                </c:pt>
                <c:pt idx="57">
                  <c:v>A-SU-058</c:v>
                </c:pt>
                <c:pt idx="58">
                  <c:v>A-SU-059</c:v>
                </c:pt>
                <c:pt idx="59">
                  <c:v>A-SU-060</c:v>
                </c:pt>
                <c:pt idx="60">
                  <c:v>A-SU-061</c:v>
                </c:pt>
              </c:strCache>
            </c:strRef>
          </c:cat>
          <c:val>
            <c:numRef>
              <c:f>COLASU!$G$20:$G$81</c:f>
              <c:numCache>
                <c:formatCode>General</c:formatCode>
                <c:ptCount val="62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 formatCode="0">
                  <c:v>27</c:v>
                </c:pt>
                <c:pt idx="4" formatCode="0">
                  <c:v>4</c:v>
                </c:pt>
                <c:pt idx="5" formatCode="0">
                  <c:v>25</c:v>
                </c:pt>
                <c:pt idx="6" formatCode="0">
                  <c:v>5</c:v>
                </c:pt>
                <c:pt idx="7" formatCode="0">
                  <c:v>0</c:v>
                </c:pt>
                <c:pt idx="8" formatCode="0">
                  <c:v>7</c:v>
                </c:pt>
                <c:pt idx="9" formatCode="0">
                  <c:v>2</c:v>
                </c:pt>
                <c:pt idx="10" formatCode="0">
                  <c:v>13</c:v>
                </c:pt>
                <c:pt idx="11" formatCode="0">
                  <c:v>27</c:v>
                </c:pt>
                <c:pt idx="12" formatCode="0">
                  <c:v>34</c:v>
                </c:pt>
                <c:pt idx="13" formatCode="0">
                  <c:v>2</c:v>
                </c:pt>
                <c:pt idx="14" formatCode="0">
                  <c:v>34</c:v>
                </c:pt>
                <c:pt idx="15" formatCode="0">
                  <c:v>17</c:v>
                </c:pt>
                <c:pt idx="16" formatCode="0">
                  <c:v>21</c:v>
                </c:pt>
                <c:pt idx="17" formatCode="0">
                  <c:v>7</c:v>
                </c:pt>
                <c:pt idx="18" formatCode="0">
                  <c:v>81</c:v>
                </c:pt>
                <c:pt idx="19" formatCode="0">
                  <c:v>16</c:v>
                </c:pt>
                <c:pt idx="20" formatCode="0">
                  <c:v>2</c:v>
                </c:pt>
                <c:pt idx="21" formatCode="0">
                  <c:v>16</c:v>
                </c:pt>
                <c:pt idx="22" formatCode="0">
                  <c:v>20</c:v>
                </c:pt>
                <c:pt idx="23" formatCode="0">
                  <c:v>18</c:v>
                </c:pt>
                <c:pt idx="24" formatCode="0">
                  <c:v>31</c:v>
                </c:pt>
                <c:pt idx="25" formatCode="0">
                  <c:v>12</c:v>
                </c:pt>
                <c:pt idx="26" formatCode="0">
                  <c:v>44</c:v>
                </c:pt>
                <c:pt idx="27" formatCode="0">
                  <c:v>12</c:v>
                </c:pt>
                <c:pt idx="28" formatCode="0">
                  <c:v>5</c:v>
                </c:pt>
                <c:pt idx="29" formatCode="0">
                  <c:v>36</c:v>
                </c:pt>
                <c:pt idx="30" formatCode="0">
                  <c:v>0</c:v>
                </c:pt>
                <c:pt idx="31" formatCode="0">
                  <c:v>23</c:v>
                </c:pt>
                <c:pt idx="32" formatCode="0">
                  <c:v>9</c:v>
                </c:pt>
                <c:pt idx="33" formatCode="0">
                  <c:v>8</c:v>
                </c:pt>
                <c:pt idx="34" formatCode="0">
                  <c:v>11</c:v>
                </c:pt>
                <c:pt idx="35" formatCode="0">
                  <c:v>40</c:v>
                </c:pt>
                <c:pt idx="36" formatCode="0">
                  <c:v>56</c:v>
                </c:pt>
                <c:pt idx="37" formatCode="0">
                  <c:v>0</c:v>
                </c:pt>
                <c:pt idx="38" formatCode="0">
                  <c:v>1</c:v>
                </c:pt>
                <c:pt idx="39" formatCode="0">
                  <c:v>0</c:v>
                </c:pt>
                <c:pt idx="40" formatCode="0">
                  <c:v>13</c:v>
                </c:pt>
                <c:pt idx="41" formatCode="0">
                  <c:v>89</c:v>
                </c:pt>
                <c:pt idx="42" formatCode="0">
                  <c:v>4</c:v>
                </c:pt>
                <c:pt idx="43" formatCode="0">
                  <c:v>79</c:v>
                </c:pt>
                <c:pt idx="44" formatCode="0">
                  <c:v>12</c:v>
                </c:pt>
                <c:pt idx="45" formatCode="0">
                  <c:v>61</c:v>
                </c:pt>
                <c:pt idx="46" formatCode="0">
                  <c:v>59</c:v>
                </c:pt>
                <c:pt idx="47" formatCode="0">
                  <c:v>39</c:v>
                </c:pt>
                <c:pt idx="48" formatCode="0">
                  <c:v>12</c:v>
                </c:pt>
                <c:pt idx="49" formatCode="0">
                  <c:v>28</c:v>
                </c:pt>
                <c:pt idx="50" formatCode="0">
                  <c:v>31</c:v>
                </c:pt>
                <c:pt idx="51" formatCode="0">
                  <c:v>1</c:v>
                </c:pt>
                <c:pt idx="52" formatCode="0">
                  <c:v>4</c:v>
                </c:pt>
                <c:pt idx="53" formatCode="0">
                  <c:v>80</c:v>
                </c:pt>
                <c:pt idx="54" formatCode="0">
                  <c:v>6</c:v>
                </c:pt>
                <c:pt idx="55" formatCode="0">
                  <c:v>21</c:v>
                </c:pt>
                <c:pt idx="56" formatCode="0">
                  <c:v>48</c:v>
                </c:pt>
                <c:pt idx="57" formatCode="0">
                  <c:v>15</c:v>
                </c:pt>
                <c:pt idx="58" formatCode="0">
                  <c:v>22</c:v>
                </c:pt>
                <c:pt idx="59" formatCode="0">
                  <c:v>14</c:v>
                </c:pt>
                <c:pt idx="60" formatCode="0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04384"/>
        <c:axId val="137120000"/>
      </c:barChart>
      <c:catAx>
        <c:axId val="13710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120000"/>
        <c:crosses val="autoZero"/>
        <c:auto val="1"/>
        <c:lblAlgn val="ctr"/>
        <c:lblOffset val="100"/>
        <c:noMultiLvlLbl val="0"/>
      </c:catAx>
      <c:valAx>
        <c:axId val="137120000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1043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1" footer="0.3149606200000024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'A-SU-043'!$K$13</c:f>
              <c:numCache>
                <c:formatCode>0.00</c:formatCode>
                <c:ptCount val="1"/>
                <c:pt idx="0">
                  <c:v>60.36036036036036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'A-SU-043'!$E$13</c:f>
              <c:numCache>
                <c:formatCode>0.00</c:formatCode>
                <c:ptCount val="1"/>
                <c:pt idx="0">
                  <c:v>39.63963963963964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15904"/>
        <c:axId val="151925888"/>
      </c:barChart>
      <c:catAx>
        <c:axId val="151915904"/>
        <c:scaling>
          <c:orientation val="minMax"/>
        </c:scaling>
        <c:delete val="1"/>
        <c:axPos val="l"/>
        <c:majorTickMark val="out"/>
        <c:minorTickMark val="none"/>
        <c:tickLblPos val="none"/>
        <c:crossAx val="151925888"/>
        <c:crosses val="autoZero"/>
        <c:auto val="1"/>
        <c:lblAlgn val="ctr"/>
        <c:lblOffset val="100"/>
        <c:noMultiLvlLbl val="0"/>
      </c:catAx>
      <c:valAx>
        <c:axId val="1519258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9159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'A-SU-044'!$K$13</c:f>
              <c:numCache>
                <c:formatCode>0.00</c:formatCode>
                <c:ptCount val="1"/>
                <c:pt idx="0">
                  <c:v>28.818586258032624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'A-SU-044'!$E$13</c:f>
              <c:numCache>
                <c:formatCode>0.00</c:formatCode>
                <c:ptCount val="1"/>
                <c:pt idx="0">
                  <c:v>71.181413741967376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260800"/>
        <c:axId val="153262336"/>
      </c:barChart>
      <c:catAx>
        <c:axId val="153260800"/>
        <c:scaling>
          <c:orientation val="minMax"/>
        </c:scaling>
        <c:delete val="1"/>
        <c:axPos val="l"/>
        <c:majorTickMark val="out"/>
        <c:minorTickMark val="none"/>
        <c:tickLblPos val="none"/>
        <c:crossAx val="153262336"/>
        <c:crosses val="autoZero"/>
        <c:auto val="1"/>
        <c:lblAlgn val="ctr"/>
        <c:lblOffset val="100"/>
        <c:noMultiLvlLbl val="0"/>
      </c:catAx>
      <c:valAx>
        <c:axId val="1532623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260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'A-SU-045'!$K$13</c:f>
              <c:numCache>
                <c:formatCode>0.00</c:formatCode>
                <c:ptCount val="1"/>
                <c:pt idx="0">
                  <c:v>28.318584070796462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'A-SU-045'!$E$13</c:f>
              <c:numCache>
                <c:formatCode>0.00</c:formatCode>
                <c:ptCount val="1"/>
                <c:pt idx="0">
                  <c:v>71.681415929203538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76640"/>
        <c:axId val="153378176"/>
      </c:barChart>
      <c:catAx>
        <c:axId val="153376640"/>
        <c:scaling>
          <c:orientation val="minMax"/>
        </c:scaling>
        <c:delete val="1"/>
        <c:axPos val="l"/>
        <c:majorTickMark val="out"/>
        <c:minorTickMark val="none"/>
        <c:tickLblPos val="none"/>
        <c:crossAx val="153378176"/>
        <c:crosses val="autoZero"/>
        <c:auto val="1"/>
        <c:lblAlgn val="ctr"/>
        <c:lblOffset val="100"/>
        <c:noMultiLvlLbl val="0"/>
      </c:catAx>
      <c:valAx>
        <c:axId val="1533781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376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'A-SU-046'!$K$13</c:f>
              <c:numCache>
                <c:formatCode>0.00</c:formatCode>
                <c:ptCount val="1"/>
                <c:pt idx="0">
                  <c:v>35.668789808917197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'A-SU-046'!$E$13</c:f>
              <c:numCache>
                <c:formatCode>0.00</c:formatCode>
                <c:ptCount val="1"/>
                <c:pt idx="0">
                  <c:v>64.331210191082803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80192"/>
        <c:axId val="154665728"/>
      </c:barChart>
      <c:catAx>
        <c:axId val="153480192"/>
        <c:scaling>
          <c:orientation val="minMax"/>
        </c:scaling>
        <c:delete val="1"/>
        <c:axPos val="l"/>
        <c:majorTickMark val="out"/>
        <c:minorTickMark val="none"/>
        <c:tickLblPos val="none"/>
        <c:crossAx val="154665728"/>
        <c:crosses val="autoZero"/>
        <c:auto val="1"/>
        <c:lblAlgn val="ctr"/>
        <c:lblOffset val="100"/>
        <c:noMultiLvlLbl val="0"/>
      </c:catAx>
      <c:valAx>
        <c:axId val="1546657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80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'A-SU-047'!$K$13</c:f>
              <c:numCache>
                <c:formatCode>0.00</c:formatCode>
                <c:ptCount val="1"/>
                <c:pt idx="0">
                  <c:v>53.494623655913976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'A-SU-047'!$E$13</c:f>
              <c:numCache>
                <c:formatCode>0.00</c:formatCode>
                <c:ptCount val="1"/>
                <c:pt idx="0">
                  <c:v>46.505376344086024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10400"/>
        <c:axId val="154711936"/>
      </c:barChart>
      <c:catAx>
        <c:axId val="154710400"/>
        <c:scaling>
          <c:orientation val="minMax"/>
        </c:scaling>
        <c:delete val="1"/>
        <c:axPos val="l"/>
        <c:majorTickMark val="out"/>
        <c:minorTickMark val="none"/>
        <c:tickLblPos val="none"/>
        <c:crossAx val="154711936"/>
        <c:crosses val="autoZero"/>
        <c:auto val="1"/>
        <c:lblAlgn val="ctr"/>
        <c:lblOffset val="100"/>
        <c:noMultiLvlLbl val="0"/>
      </c:catAx>
      <c:valAx>
        <c:axId val="1547119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710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'A-SU-048'!$K$13</c:f>
              <c:numCache>
                <c:formatCode>0.00</c:formatCode>
                <c:ptCount val="1"/>
                <c:pt idx="0">
                  <c:v>57.621389059618927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'A-SU-048'!$E$13</c:f>
              <c:numCache>
                <c:formatCode>0.00</c:formatCode>
                <c:ptCount val="1"/>
                <c:pt idx="0">
                  <c:v>42.378610940381073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02688"/>
        <c:axId val="155204224"/>
      </c:barChart>
      <c:catAx>
        <c:axId val="155202688"/>
        <c:scaling>
          <c:orientation val="minMax"/>
        </c:scaling>
        <c:delete val="1"/>
        <c:axPos val="l"/>
        <c:majorTickMark val="out"/>
        <c:minorTickMark val="none"/>
        <c:tickLblPos val="none"/>
        <c:crossAx val="155204224"/>
        <c:crosses val="autoZero"/>
        <c:auto val="1"/>
        <c:lblAlgn val="ctr"/>
        <c:lblOffset val="100"/>
        <c:noMultiLvlLbl val="0"/>
      </c:catAx>
      <c:valAx>
        <c:axId val="1552042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52026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'A-SU-049'!$K$13</c:f>
              <c:numCache>
                <c:formatCode>0.00</c:formatCode>
                <c:ptCount val="1"/>
                <c:pt idx="0">
                  <c:v>50.632911392405063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'A-SU-049'!$E$13</c:f>
              <c:numCache>
                <c:formatCode>0.00</c:formatCode>
                <c:ptCount val="1"/>
                <c:pt idx="0">
                  <c:v>49.367088607594937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09760"/>
        <c:axId val="156315648"/>
      </c:barChart>
      <c:catAx>
        <c:axId val="156309760"/>
        <c:scaling>
          <c:orientation val="minMax"/>
        </c:scaling>
        <c:delete val="1"/>
        <c:axPos val="l"/>
        <c:majorTickMark val="out"/>
        <c:minorTickMark val="none"/>
        <c:tickLblPos val="none"/>
        <c:crossAx val="156315648"/>
        <c:crosses val="autoZero"/>
        <c:auto val="1"/>
        <c:lblAlgn val="ctr"/>
        <c:lblOffset val="100"/>
        <c:noMultiLvlLbl val="0"/>
      </c:catAx>
      <c:valAx>
        <c:axId val="1563156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3097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'A-SU-050'!$K$13</c:f>
              <c:numCache>
                <c:formatCode>0.00</c:formatCode>
                <c:ptCount val="1"/>
                <c:pt idx="0">
                  <c:v>29.148936170212767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'A-SU-050'!$E$13</c:f>
              <c:numCache>
                <c:formatCode>0.00</c:formatCode>
                <c:ptCount val="1"/>
                <c:pt idx="0">
                  <c:v>70.851063829787236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21216"/>
        <c:axId val="156927104"/>
      </c:barChart>
      <c:catAx>
        <c:axId val="156921216"/>
        <c:scaling>
          <c:orientation val="minMax"/>
        </c:scaling>
        <c:delete val="1"/>
        <c:axPos val="l"/>
        <c:majorTickMark val="out"/>
        <c:minorTickMark val="none"/>
        <c:tickLblPos val="none"/>
        <c:crossAx val="156927104"/>
        <c:crosses val="autoZero"/>
        <c:auto val="1"/>
        <c:lblAlgn val="ctr"/>
        <c:lblOffset val="100"/>
        <c:noMultiLvlLbl val="0"/>
      </c:catAx>
      <c:valAx>
        <c:axId val="1569271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9212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'A-SU-051'!$K$13</c:f>
              <c:numCache>
                <c:formatCode>0.00</c:formatCode>
                <c:ptCount val="1"/>
                <c:pt idx="0">
                  <c:v>28.571428571428573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'A-SU-051'!$E$13</c:f>
              <c:numCache>
                <c:formatCode>0.00</c:formatCode>
                <c:ptCount val="1"/>
                <c:pt idx="0">
                  <c:v>71.428571428571431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80672"/>
        <c:axId val="157182208"/>
      </c:barChart>
      <c:catAx>
        <c:axId val="157180672"/>
        <c:scaling>
          <c:orientation val="minMax"/>
        </c:scaling>
        <c:delete val="1"/>
        <c:axPos val="l"/>
        <c:majorTickMark val="out"/>
        <c:minorTickMark val="none"/>
        <c:tickLblPos val="none"/>
        <c:crossAx val="157182208"/>
        <c:crosses val="autoZero"/>
        <c:auto val="1"/>
        <c:lblAlgn val="ctr"/>
        <c:lblOffset val="100"/>
        <c:noMultiLvlLbl val="0"/>
      </c:catAx>
      <c:valAx>
        <c:axId val="1571822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180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'A-SU-052'!$K$13</c:f>
              <c:numCache>
                <c:formatCode>0.00</c:formatCode>
                <c:ptCount val="1"/>
                <c:pt idx="0">
                  <c:v>16.071428571428573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'A-SU-052'!$E$13</c:f>
              <c:numCache>
                <c:formatCode>0.00</c:formatCode>
                <c:ptCount val="1"/>
                <c:pt idx="0">
                  <c:v>83.928571428571431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03008"/>
        <c:axId val="157404544"/>
      </c:barChart>
      <c:catAx>
        <c:axId val="157403008"/>
        <c:scaling>
          <c:orientation val="minMax"/>
        </c:scaling>
        <c:delete val="1"/>
        <c:axPos val="l"/>
        <c:majorTickMark val="out"/>
        <c:minorTickMark val="none"/>
        <c:tickLblPos val="none"/>
        <c:crossAx val="157404544"/>
        <c:crosses val="autoZero"/>
        <c:auto val="1"/>
        <c:lblAlgn val="ctr"/>
        <c:lblOffset val="100"/>
        <c:noMultiLvlLbl val="0"/>
      </c:catAx>
      <c:valAx>
        <c:axId val="1574045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4030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Pontuação - Formação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Formação Complementar</c:v>
          </c:tx>
          <c:invertIfNegative val="0"/>
          <c:cat>
            <c:strRef>
              <c:f>COLASU!$A$20:$A$81</c:f>
              <c:strCache>
                <c:ptCount val="61"/>
                <c:pt idx="0">
                  <c:v>A-SU-001</c:v>
                </c:pt>
                <c:pt idx="1">
                  <c:v>A-SU-002</c:v>
                </c:pt>
                <c:pt idx="2">
                  <c:v>A-SU-003</c:v>
                </c:pt>
                <c:pt idx="3">
                  <c:v>A-SU-004</c:v>
                </c:pt>
                <c:pt idx="4">
                  <c:v>A-SU-005</c:v>
                </c:pt>
                <c:pt idx="5">
                  <c:v>A-SU-006</c:v>
                </c:pt>
                <c:pt idx="6">
                  <c:v>A-SU-007</c:v>
                </c:pt>
                <c:pt idx="7">
                  <c:v>A-SU-008</c:v>
                </c:pt>
                <c:pt idx="8">
                  <c:v>A-SU-009</c:v>
                </c:pt>
                <c:pt idx="9">
                  <c:v>A-SU-010</c:v>
                </c:pt>
                <c:pt idx="10">
                  <c:v>A-SU-011</c:v>
                </c:pt>
                <c:pt idx="11">
                  <c:v>A-SU-012</c:v>
                </c:pt>
                <c:pt idx="12">
                  <c:v>A-SU-013</c:v>
                </c:pt>
                <c:pt idx="13">
                  <c:v>A-SU-014</c:v>
                </c:pt>
                <c:pt idx="14">
                  <c:v>A-SU-015</c:v>
                </c:pt>
                <c:pt idx="15">
                  <c:v>A-SU-016</c:v>
                </c:pt>
                <c:pt idx="16">
                  <c:v>A-SU-017</c:v>
                </c:pt>
                <c:pt idx="17">
                  <c:v>A-SU-018</c:v>
                </c:pt>
                <c:pt idx="18">
                  <c:v>A-SU-019</c:v>
                </c:pt>
                <c:pt idx="19">
                  <c:v>A-SU-020</c:v>
                </c:pt>
                <c:pt idx="20">
                  <c:v>A-SU-021</c:v>
                </c:pt>
                <c:pt idx="21">
                  <c:v>A-SU-022</c:v>
                </c:pt>
                <c:pt idx="22">
                  <c:v>A-SU-023</c:v>
                </c:pt>
                <c:pt idx="23">
                  <c:v>A-SU-024</c:v>
                </c:pt>
                <c:pt idx="24">
                  <c:v>A-SU-025</c:v>
                </c:pt>
                <c:pt idx="25">
                  <c:v>A-SU-026</c:v>
                </c:pt>
                <c:pt idx="26">
                  <c:v>A-SU-027</c:v>
                </c:pt>
                <c:pt idx="27">
                  <c:v>A-SU-028</c:v>
                </c:pt>
                <c:pt idx="28">
                  <c:v>A-SU-029</c:v>
                </c:pt>
                <c:pt idx="29">
                  <c:v>A-SU-030</c:v>
                </c:pt>
                <c:pt idx="30">
                  <c:v>A-SU-031</c:v>
                </c:pt>
                <c:pt idx="31">
                  <c:v>A-SU-032</c:v>
                </c:pt>
                <c:pt idx="32">
                  <c:v>A-SU-033</c:v>
                </c:pt>
                <c:pt idx="33">
                  <c:v>A-SU-034</c:v>
                </c:pt>
                <c:pt idx="34">
                  <c:v>A-SU-035</c:v>
                </c:pt>
                <c:pt idx="35">
                  <c:v>A-SU-036</c:v>
                </c:pt>
                <c:pt idx="36">
                  <c:v>A-SU-037</c:v>
                </c:pt>
                <c:pt idx="37">
                  <c:v>A-SU-038</c:v>
                </c:pt>
                <c:pt idx="38">
                  <c:v>A-SU-039</c:v>
                </c:pt>
                <c:pt idx="39">
                  <c:v>A-SU-040</c:v>
                </c:pt>
                <c:pt idx="40">
                  <c:v>A-SU-041</c:v>
                </c:pt>
                <c:pt idx="41">
                  <c:v>A-SU-042</c:v>
                </c:pt>
                <c:pt idx="42">
                  <c:v>A-SU-043</c:v>
                </c:pt>
                <c:pt idx="43">
                  <c:v>A-SU-044</c:v>
                </c:pt>
                <c:pt idx="44">
                  <c:v>A-SU-045</c:v>
                </c:pt>
                <c:pt idx="45">
                  <c:v>A-SU-046</c:v>
                </c:pt>
                <c:pt idx="46">
                  <c:v>A-SU-047</c:v>
                </c:pt>
                <c:pt idx="47">
                  <c:v>A-SU-048</c:v>
                </c:pt>
                <c:pt idx="48">
                  <c:v>A-SU-049</c:v>
                </c:pt>
                <c:pt idx="49">
                  <c:v>A-SU-050</c:v>
                </c:pt>
                <c:pt idx="50">
                  <c:v>A-SU-051</c:v>
                </c:pt>
                <c:pt idx="51">
                  <c:v>A-SU-052</c:v>
                </c:pt>
                <c:pt idx="52">
                  <c:v>A-SU-053</c:v>
                </c:pt>
                <c:pt idx="53">
                  <c:v>A-SU-054</c:v>
                </c:pt>
                <c:pt idx="54">
                  <c:v>A-SU-055</c:v>
                </c:pt>
                <c:pt idx="55">
                  <c:v>A-SU-056</c:v>
                </c:pt>
                <c:pt idx="56">
                  <c:v>A-SU-057</c:v>
                </c:pt>
                <c:pt idx="57">
                  <c:v>A-SU-058</c:v>
                </c:pt>
                <c:pt idx="58">
                  <c:v>A-SU-059</c:v>
                </c:pt>
                <c:pt idx="59">
                  <c:v>A-SU-060</c:v>
                </c:pt>
                <c:pt idx="60">
                  <c:v>A-SU-061</c:v>
                </c:pt>
              </c:strCache>
            </c:strRef>
          </c:cat>
          <c:val>
            <c:numRef>
              <c:f>COLASU!$F$20:$F$81</c:f>
              <c:numCache>
                <c:formatCode>General</c:formatCode>
                <c:ptCount val="62"/>
                <c:pt idx="0">
                  <c:v>0</c:v>
                </c:pt>
                <c:pt idx="1">
                  <c:v>96</c:v>
                </c:pt>
                <c:pt idx="2">
                  <c:v>315</c:v>
                </c:pt>
                <c:pt idx="3" formatCode="0">
                  <c:v>125</c:v>
                </c:pt>
                <c:pt idx="4" formatCode="0">
                  <c:v>0</c:v>
                </c:pt>
                <c:pt idx="5" formatCode="0">
                  <c:v>270</c:v>
                </c:pt>
                <c:pt idx="6" formatCode="0">
                  <c:v>56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396</c:v>
                </c:pt>
                <c:pt idx="10" formatCode="0">
                  <c:v>0</c:v>
                </c:pt>
                <c:pt idx="11" formatCode="0">
                  <c:v>48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936</c:v>
                </c:pt>
                <c:pt idx="15" formatCode="0">
                  <c:v>339</c:v>
                </c:pt>
                <c:pt idx="16" formatCode="0">
                  <c:v>168</c:v>
                </c:pt>
                <c:pt idx="17" formatCode="0">
                  <c:v>96</c:v>
                </c:pt>
                <c:pt idx="18" formatCode="0">
                  <c:v>318</c:v>
                </c:pt>
                <c:pt idx="19" formatCode="0">
                  <c:v>112</c:v>
                </c:pt>
                <c:pt idx="20" formatCode="0">
                  <c:v>98</c:v>
                </c:pt>
                <c:pt idx="21" formatCode="0">
                  <c:v>28</c:v>
                </c:pt>
                <c:pt idx="22" formatCode="0">
                  <c:v>512</c:v>
                </c:pt>
                <c:pt idx="23" formatCode="0">
                  <c:v>200</c:v>
                </c:pt>
                <c:pt idx="24" formatCode="0">
                  <c:v>96</c:v>
                </c:pt>
                <c:pt idx="25" formatCode="0">
                  <c:v>771</c:v>
                </c:pt>
                <c:pt idx="26" formatCode="0">
                  <c:v>316</c:v>
                </c:pt>
                <c:pt idx="27" formatCode="0">
                  <c:v>24</c:v>
                </c:pt>
                <c:pt idx="28" formatCode="0">
                  <c:v>18</c:v>
                </c:pt>
                <c:pt idx="29" formatCode="0">
                  <c:v>492</c:v>
                </c:pt>
                <c:pt idx="30" formatCode="0">
                  <c:v>296</c:v>
                </c:pt>
                <c:pt idx="31" formatCode="0">
                  <c:v>1465</c:v>
                </c:pt>
                <c:pt idx="32" formatCode="0">
                  <c:v>0</c:v>
                </c:pt>
                <c:pt idx="33" formatCode="0">
                  <c:v>0</c:v>
                </c:pt>
                <c:pt idx="34" formatCode="0">
                  <c:v>316</c:v>
                </c:pt>
                <c:pt idx="35" formatCode="0">
                  <c:v>0</c:v>
                </c:pt>
                <c:pt idx="36" formatCode="0">
                  <c:v>0</c:v>
                </c:pt>
                <c:pt idx="37" formatCode="0">
                  <c:v>0</c:v>
                </c:pt>
                <c:pt idx="38" formatCode="0">
                  <c:v>273</c:v>
                </c:pt>
                <c:pt idx="39" formatCode="0">
                  <c:v>0</c:v>
                </c:pt>
                <c:pt idx="40" formatCode="0">
                  <c:v>292</c:v>
                </c:pt>
                <c:pt idx="41" formatCode="0">
                  <c:v>24</c:v>
                </c:pt>
                <c:pt idx="42" formatCode="0">
                  <c:v>66</c:v>
                </c:pt>
                <c:pt idx="43" formatCode="0">
                  <c:v>270</c:v>
                </c:pt>
                <c:pt idx="44" formatCode="0">
                  <c:v>123</c:v>
                </c:pt>
                <c:pt idx="45" formatCode="0">
                  <c:v>231</c:v>
                </c:pt>
                <c:pt idx="46" formatCode="0">
                  <c:v>172</c:v>
                </c:pt>
                <c:pt idx="47" formatCode="0">
                  <c:v>940</c:v>
                </c:pt>
                <c:pt idx="48" formatCode="0">
                  <c:v>0</c:v>
                </c:pt>
                <c:pt idx="49" formatCode="0">
                  <c:v>428</c:v>
                </c:pt>
                <c:pt idx="50" formatCode="0">
                  <c:v>0</c:v>
                </c:pt>
                <c:pt idx="51" formatCode="0">
                  <c:v>0</c:v>
                </c:pt>
                <c:pt idx="52" formatCode="0">
                  <c:v>240</c:v>
                </c:pt>
                <c:pt idx="53" formatCode="0">
                  <c:v>492</c:v>
                </c:pt>
                <c:pt idx="54" formatCode="0">
                  <c:v>816</c:v>
                </c:pt>
                <c:pt idx="55" formatCode="0">
                  <c:v>0</c:v>
                </c:pt>
                <c:pt idx="56" formatCode="0">
                  <c:v>654</c:v>
                </c:pt>
                <c:pt idx="57" formatCode="0">
                  <c:v>96</c:v>
                </c:pt>
                <c:pt idx="58" formatCode="0">
                  <c:v>560</c:v>
                </c:pt>
                <c:pt idx="59" formatCode="0">
                  <c:v>222</c:v>
                </c:pt>
                <c:pt idx="60" formatCode="0">
                  <c:v>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29088"/>
        <c:axId val="141530624"/>
      </c:barChart>
      <c:catAx>
        <c:axId val="14152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1530624"/>
        <c:crosses val="autoZero"/>
        <c:auto val="1"/>
        <c:lblAlgn val="ctr"/>
        <c:lblOffset val="100"/>
        <c:noMultiLvlLbl val="0"/>
      </c:catAx>
      <c:valAx>
        <c:axId val="14153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5290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1" footer="0.3149606200000024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'A-SU-053'!$K$13</c:f>
              <c:numCache>
                <c:formatCode>0.00</c:formatCode>
                <c:ptCount val="1"/>
                <c:pt idx="0">
                  <c:v>48.94736842105263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'A-SU-053'!$E$13</c:f>
              <c:numCache>
                <c:formatCode>0.00</c:formatCode>
                <c:ptCount val="1"/>
                <c:pt idx="0">
                  <c:v>51.05263157894737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38336"/>
        <c:axId val="157864704"/>
      </c:barChart>
      <c:catAx>
        <c:axId val="157838336"/>
        <c:scaling>
          <c:orientation val="minMax"/>
        </c:scaling>
        <c:delete val="1"/>
        <c:axPos val="l"/>
        <c:majorTickMark val="out"/>
        <c:minorTickMark val="none"/>
        <c:tickLblPos val="none"/>
        <c:crossAx val="157864704"/>
        <c:crosses val="autoZero"/>
        <c:auto val="1"/>
        <c:lblAlgn val="ctr"/>
        <c:lblOffset val="100"/>
        <c:noMultiLvlLbl val="0"/>
      </c:catAx>
      <c:valAx>
        <c:axId val="1578647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838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'A-SU-054'!$K$13</c:f>
              <c:numCache>
                <c:formatCode>0.00</c:formatCode>
                <c:ptCount val="1"/>
                <c:pt idx="0">
                  <c:v>15.181518151815181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'A-SU-054'!$E$13</c:f>
              <c:numCache>
                <c:formatCode>0.00</c:formatCode>
                <c:ptCount val="1"/>
                <c:pt idx="0">
                  <c:v>84.818481848184817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82112"/>
        <c:axId val="158283648"/>
      </c:barChart>
      <c:catAx>
        <c:axId val="158282112"/>
        <c:scaling>
          <c:orientation val="minMax"/>
        </c:scaling>
        <c:delete val="1"/>
        <c:axPos val="l"/>
        <c:majorTickMark val="out"/>
        <c:minorTickMark val="none"/>
        <c:tickLblPos val="none"/>
        <c:crossAx val="158283648"/>
        <c:crosses val="autoZero"/>
        <c:auto val="1"/>
        <c:lblAlgn val="ctr"/>
        <c:lblOffset val="100"/>
        <c:noMultiLvlLbl val="0"/>
      </c:catAx>
      <c:valAx>
        <c:axId val="1582836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282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'A-SU-055'!$K$13</c:f>
              <c:numCache>
                <c:formatCode>0.00</c:formatCode>
                <c:ptCount val="1"/>
                <c:pt idx="0">
                  <c:v>20.772946859903382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'A-SU-055'!$E$13</c:f>
              <c:numCache>
                <c:formatCode>0.00</c:formatCode>
                <c:ptCount val="1"/>
                <c:pt idx="0">
                  <c:v>79.227053140096615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24224"/>
        <c:axId val="158325760"/>
      </c:barChart>
      <c:catAx>
        <c:axId val="158324224"/>
        <c:scaling>
          <c:orientation val="minMax"/>
        </c:scaling>
        <c:delete val="1"/>
        <c:axPos val="l"/>
        <c:majorTickMark val="out"/>
        <c:minorTickMark val="none"/>
        <c:tickLblPos val="none"/>
        <c:crossAx val="158325760"/>
        <c:crosses val="autoZero"/>
        <c:auto val="1"/>
        <c:lblAlgn val="ctr"/>
        <c:lblOffset val="100"/>
        <c:noMultiLvlLbl val="0"/>
      </c:catAx>
      <c:valAx>
        <c:axId val="1583257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3242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'A-SU-056'!$K$13</c:f>
              <c:numCache>
                <c:formatCode>0.00</c:formatCode>
                <c:ptCount val="1"/>
                <c:pt idx="0">
                  <c:v>31.081081081081081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'A-SU-056'!$E$13</c:f>
              <c:numCache>
                <c:formatCode>0.00</c:formatCode>
                <c:ptCount val="1"/>
                <c:pt idx="0">
                  <c:v>68.918918918918919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68736"/>
        <c:axId val="158482816"/>
      </c:barChart>
      <c:catAx>
        <c:axId val="158468736"/>
        <c:scaling>
          <c:orientation val="minMax"/>
        </c:scaling>
        <c:delete val="1"/>
        <c:axPos val="l"/>
        <c:majorTickMark val="out"/>
        <c:minorTickMark val="none"/>
        <c:tickLblPos val="none"/>
        <c:crossAx val="158482816"/>
        <c:crosses val="autoZero"/>
        <c:auto val="1"/>
        <c:lblAlgn val="ctr"/>
        <c:lblOffset val="100"/>
        <c:noMultiLvlLbl val="0"/>
      </c:catAx>
      <c:valAx>
        <c:axId val="158482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468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'A-SU-057'!$K$13</c:f>
              <c:numCache>
                <c:formatCode>0.00</c:formatCode>
                <c:ptCount val="1"/>
                <c:pt idx="0">
                  <c:v>28.422876949740036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'A-SU-057'!$E$13</c:f>
              <c:numCache>
                <c:formatCode>0.00</c:formatCode>
                <c:ptCount val="1"/>
                <c:pt idx="0">
                  <c:v>71.577123050259971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79040"/>
        <c:axId val="158680576"/>
      </c:barChart>
      <c:catAx>
        <c:axId val="158679040"/>
        <c:scaling>
          <c:orientation val="minMax"/>
        </c:scaling>
        <c:delete val="1"/>
        <c:axPos val="l"/>
        <c:majorTickMark val="out"/>
        <c:minorTickMark val="none"/>
        <c:tickLblPos val="none"/>
        <c:crossAx val="158680576"/>
        <c:crosses val="autoZero"/>
        <c:auto val="1"/>
        <c:lblAlgn val="ctr"/>
        <c:lblOffset val="100"/>
        <c:noMultiLvlLbl val="0"/>
      </c:catAx>
      <c:valAx>
        <c:axId val="1586805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6790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'A-SU-058'!$K$13</c:f>
              <c:numCache>
                <c:formatCode>0.00</c:formatCode>
                <c:ptCount val="1"/>
                <c:pt idx="0">
                  <c:v>24.503311258278146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'A-SU-058'!$E$13</c:f>
              <c:numCache>
                <c:formatCode>0.00</c:formatCode>
                <c:ptCount val="1"/>
                <c:pt idx="0">
                  <c:v>75.496688741721854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34080"/>
        <c:axId val="161135616"/>
      </c:barChart>
      <c:catAx>
        <c:axId val="161134080"/>
        <c:scaling>
          <c:orientation val="minMax"/>
        </c:scaling>
        <c:delete val="1"/>
        <c:axPos val="l"/>
        <c:majorTickMark val="out"/>
        <c:minorTickMark val="none"/>
        <c:tickLblPos val="none"/>
        <c:crossAx val="161135616"/>
        <c:crosses val="autoZero"/>
        <c:auto val="1"/>
        <c:lblAlgn val="ctr"/>
        <c:lblOffset val="100"/>
        <c:noMultiLvlLbl val="0"/>
      </c:catAx>
      <c:valAx>
        <c:axId val="1611356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1340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'A-SU-059'!$K$13</c:f>
              <c:numCache>
                <c:formatCode>0.00</c:formatCode>
                <c:ptCount val="1"/>
                <c:pt idx="0">
                  <c:v>63.94640682095006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'A-SU-059'!$E$13</c:f>
              <c:numCache>
                <c:formatCode>0.00</c:formatCode>
                <c:ptCount val="1"/>
                <c:pt idx="0">
                  <c:v>36.05359317904994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737728"/>
        <c:axId val="161895168"/>
      </c:barChart>
      <c:catAx>
        <c:axId val="161737728"/>
        <c:scaling>
          <c:orientation val="minMax"/>
        </c:scaling>
        <c:delete val="1"/>
        <c:axPos val="l"/>
        <c:majorTickMark val="out"/>
        <c:minorTickMark val="none"/>
        <c:tickLblPos val="none"/>
        <c:crossAx val="161895168"/>
        <c:crosses val="autoZero"/>
        <c:auto val="1"/>
        <c:lblAlgn val="ctr"/>
        <c:lblOffset val="100"/>
        <c:noMultiLvlLbl val="0"/>
      </c:catAx>
      <c:valAx>
        <c:axId val="1618951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7377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'A-SU-060'!$K$13</c:f>
              <c:numCache>
                <c:formatCode>0.00</c:formatCode>
                <c:ptCount val="1"/>
                <c:pt idx="0">
                  <c:v>24.295010845986983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'A-SU-060'!$E$13</c:f>
              <c:numCache>
                <c:formatCode>0.00</c:formatCode>
                <c:ptCount val="1"/>
                <c:pt idx="0">
                  <c:v>75.70498915401302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76704"/>
        <c:axId val="161978240"/>
      </c:barChart>
      <c:catAx>
        <c:axId val="161976704"/>
        <c:scaling>
          <c:orientation val="minMax"/>
        </c:scaling>
        <c:delete val="1"/>
        <c:axPos val="l"/>
        <c:majorTickMark val="out"/>
        <c:minorTickMark val="none"/>
        <c:tickLblPos val="none"/>
        <c:crossAx val="161978240"/>
        <c:crosses val="autoZero"/>
        <c:auto val="1"/>
        <c:lblAlgn val="ctr"/>
        <c:lblOffset val="100"/>
        <c:noMultiLvlLbl val="0"/>
      </c:catAx>
      <c:valAx>
        <c:axId val="1619782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976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'A-SU-061'!$K$13</c:f>
              <c:numCache>
                <c:formatCode>0.00</c:formatCode>
                <c:ptCount val="1"/>
                <c:pt idx="0">
                  <c:v>23.255813953488371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'A-SU-061'!$E$13</c:f>
              <c:numCache>
                <c:formatCode>0.00</c:formatCode>
                <c:ptCount val="1"/>
                <c:pt idx="0">
                  <c:v>76.744186046511629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92544"/>
        <c:axId val="162094080"/>
      </c:barChart>
      <c:catAx>
        <c:axId val="162092544"/>
        <c:scaling>
          <c:orientation val="minMax"/>
        </c:scaling>
        <c:delete val="1"/>
        <c:axPos val="l"/>
        <c:majorTickMark val="out"/>
        <c:minorTickMark val="none"/>
        <c:tickLblPos val="none"/>
        <c:crossAx val="162094080"/>
        <c:crosses val="autoZero"/>
        <c:auto val="1"/>
        <c:lblAlgn val="ctr"/>
        <c:lblOffset val="100"/>
        <c:noMultiLvlLbl val="0"/>
      </c:catAx>
      <c:valAx>
        <c:axId val="1620940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0925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'-062'!$K$13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96096"/>
        <c:axId val="162283904"/>
      </c:barChart>
      <c:catAx>
        <c:axId val="162196096"/>
        <c:scaling>
          <c:orientation val="minMax"/>
        </c:scaling>
        <c:delete val="1"/>
        <c:axPos val="l"/>
        <c:majorTickMark val="out"/>
        <c:minorTickMark val="none"/>
        <c:tickLblPos val="none"/>
        <c:crossAx val="162283904"/>
        <c:crosses val="autoZero"/>
        <c:auto val="1"/>
        <c:lblAlgn val="ctr"/>
        <c:lblOffset val="100"/>
        <c:noMultiLvlLbl val="0"/>
      </c:catAx>
      <c:valAx>
        <c:axId val="1622839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1960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Acadêmica</c:v>
          </c:tx>
          <c:invertIfNegative val="0"/>
          <c:cat>
            <c:strRef>
              <c:f>COLASU!$A$20:$A$81</c:f>
              <c:strCache>
                <c:ptCount val="61"/>
                <c:pt idx="0">
                  <c:v>A-SU-001</c:v>
                </c:pt>
                <c:pt idx="1">
                  <c:v>A-SU-002</c:v>
                </c:pt>
                <c:pt idx="2">
                  <c:v>A-SU-003</c:v>
                </c:pt>
                <c:pt idx="3">
                  <c:v>A-SU-004</c:v>
                </c:pt>
                <c:pt idx="4">
                  <c:v>A-SU-005</c:v>
                </c:pt>
                <c:pt idx="5">
                  <c:v>A-SU-006</c:v>
                </c:pt>
                <c:pt idx="6">
                  <c:v>A-SU-007</c:v>
                </c:pt>
                <c:pt idx="7">
                  <c:v>A-SU-008</c:v>
                </c:pt>
                <c:pt idx="8">
                  <c:v>A-SU-009</c:v>
                </c:pt>
                <c:pt idx="9">
                  <c:v>A-SU-010</c:v>
                </c:pt>
                <c:pt idx="10">
                  <c:v>A-SU-011</c:v>
                </c:pt>
                <c:pt idx="11">
                  <c:v>A-SU-012</c:v>
                </c:pt>
                <c:pt idx="12">
                  <c:v>A-SU-013</c:v>
                </c:pt>
                <c:pt idx="13">
                  <c:v>A-SU-014</c:v>
                </c:pt>
                <c:pt idx="14">
                  <c:v>A-SU-015</c:v>
                </c:pt>
                <c:pt idx="15">
                  <c:v>A-SU-016</c:v>
                </c:pt>
                <c:pt idx="16">
                  <c:v>A-SU-017</c:v>
                </c:pt>
                <c:pt idx="17">
                  <c:v>A-SU-018</c:v>
                </c:pt>
                <c:pt idx="18">
                  <c:v>A-SU-019</c:v>
                </c:pt>
                <c:pt idx="19">
                  <c:v>A-SU-020</c:v>
                </c:pt>
                <c:pt idx="20">
                  <c:v>A-SU-021</c:v>
                </c:pt>
                <c:pt idx="21">
                  <c:v>A-SU-022</c:v>
                </c:pt>
                <c:pt idx="22">
                  <c:v>A-SU-023</c:v>
                </c:pt>
                <c:pt idx="23">
                  <c:v>A-SU-024</c:v>
                </c:pt>
                <c:pt idx="24">
                  <c:v>A-SU-025</c:v>
                </c:pt>
                <c:pt idx="25">
                  <c:v>A-SU-026</c:v>
                </c:pt>
                <c:pt idx="26">
                  <c:v>A-SU-027</c:v>
                </c:pt>
                <c:pt idx="27">
                  <c:v>A-SU-028</c:v>
                </c:pt>
                <c:pt idx="28">
                  <c:v>A-SU-029</c:v>
                </c:pt>
                <c:pt idx="29">
                  <c:v>A-SU-030</c:v>
                </c:pt>
                <c:pt idx="30">
                  <c:v>A-SU-031</c:v>
                </c:pt>
                <c:pt idx="31">
                  <c:v>A-SU-032</c:v>
                </c:pt>
                <c:pt idx="32">
                  <c:v>A-SU-033</c:v>
                </c:pt>
                <c:pt idx="33">
                  <c:v>A-SU-034</c:v>
                </c:pt>
                <c:pt idx="34">
                  <c:v>A-SU-035</c:v>
                </c:pt>
                <c:pt idx="35">
                  <c:v>A-SU-036</c:v>
                </c:pt>
                <c:pt idx="36">
                  <c:v>A-SU-037</c:v>
                </c:pt>
                <c:pt idx="37">
                  <c:v>A-SU-038</c:v>
                </c:pt>
                <c:pt idx="38">
                  <c:v>A-SU-039</c:v>
                </c:pt>
                <c:pt idx="39">
                  <c:v>A-SU-040</c:v>
                </c:pt>
                <c:pt idx="40">
                  <c:v>A-SU-041</c:v>
                </c:pt>
                <c:pt idx="41">
                  <c:v>A-SU-042</c:v>
                </c:pt>
                <c:pt idx="42">
                  <c:v>A-SU-043</c:v>
                </c:pt>
                <c:pt idx="43">
                  <c:v>A-SU-044</c:v>
                </c:pt>
                <c:pt idx="44">
                  <c:v>A-SU-045</c:v>
                </c:pt>
                <c:pt idx="45">
                  <c:v>A-SU-046</c:v>
                </c:pt>
                <c:pt idx="46">
                  <c:v>A-SU-047</c:v>
                </c:pt>
                <c:pt idx="47">
                  <c:v>A-SU-048</c:v>
                </c:pt>
                <c:pt idx="48">
                  <c:v>A-SU-049</c:v>
                </c:pt>
                <c:pt idx="49">
                  <c:v>A-SU-050</c:v>
                </c:pt>
                <c:pt idx="50">
                  <c:v>A-SU-051</c:v>
                </c:pt>
                <c:pt idx="51">
                  <c:v>A-SU-052</c:v>
                </c:pt>
                <c:pt idx="52">
                  <c:v>A-SU-053</c:v>
                </c:pt>
                <c:pt idx="53">
                  <c:v>A-SU-054</c:v>
                </c:pt>
                <c:pt idx="54">
                  <c:v>A-SU-055</c:v>
                </c:pt>
                <c:pt idx="55">
                  <c:v>A-SU-056</c:v>
                </c:pt>
                <c:pt idx="56">
                  <c:v>A-SU-057</c:v>
                </c:pt>
                <c:pt idx="57">
                  <c:v>A-SU-058</c:v>
                </c:pt>
                <c:pt idx="58">
                  <c:v>A-SU-059</c:v>
                </c:pt>
                <c:pt idx="59">
                  <c:v>A-SU-060</c:v>
                </c:pt>
                <c:pt idx="60">
                  <c:v>A-SU-061</c:v>
                </c:pt>
              </c:strCache>
            </c:strRef>
          </c:cat>
          <c:val>
            <c:numRef>
              <c:f>COLASU!$H$20:$H$81</c:f>
              <c:numCache>
                <c:formatCode>General</c:formatCode>
                <c:ptCount val="62"/>
                <c:pt idx="0">
                  <c:v>39</c:v>
                </c:pt>
                <c:pt idx="1">
                  <c:v>4</c:v>
                </c:pt>
                <c:pt idx="2">
                  <c:v>31</c:v>
                </c:pt>
                <c:pt idx="3" formatCode="0">
                  <c:v>29</c:v>
                </c:pt>
                <c:pt idx="4" formatCode="0">
                  <c:v>29</c:v>
                </c:pt>
                <c:pt idx="5" formatCode="0">
                  <c:v>40</c:v>
                </c:pt>
                <c:pt idx="6" formatCode="0">
                  <c:v>25</c:v>
                </c:pt>
                <c:pt idx="7" formatCode="0">
                  <c:v>18</c:v>
                </c:pt>
                <c:pt idx="8" formatCode="0">
                  <c:v>6</c:v>
                </c:pt>
                <c:pt idx="9" formatCode="0">
                  <c:v>34</c:v>
                </c:pt>
                <c:pt idx="10" formatCode="0">
                  <c:v>3</c:v>
                </c:pt>
                <c:pt idx="11" formatCode="0">
                  <c:v>13</c:v>
                </c:pt>
                <c:pt idx="12" formatCode="0">
                  <c:v>15</c:v>
                </c:pt>
                <c:pt idx="13" formatCode="0">
                  <c:v>31</c:v>
                </c:pt>
                <c:pt idx="14" formatCode="0">
                  <c:v>1</c:v>
                </c:pt>
                <c:pt idx="15" formatCode="0">
                  <c:v>16</c:v>
                </c:pt>
                <c:pt idx="16" formatCode="0">
                  <c:v>9</c:v>
                </c:pt>
                <c:pt idx="17" formatCode="0">
                  <c:v>2</c:v>
                </c:pt>
                <c:pt idx="18" formatCode="0">
                  <c:v>39</c:v>
                </c:pt>
                <c:pt idx="19" formatCode="0">
                  <c:v>69</c:v>
                </c:pt>
                <c:pt idx="20" formatCode="0">
                  <c:v>2</c:v>
                </c:pt>
                <c:pt idx="21" formatCode="0">
                  <c:v>5</c:v>
                </c:pt>
                <c:pt idx="22" formatCode="0">
                  <c:v>13</c:v>
                </c:pt>
                <c:pt idx="23" formatCode="0">
                  <c:v>5</c:v>
                </c:pt>
                <c:pt idx="24" formatCode="0">
                  <c:v>27</c:v>
                </c:pt>
                <c:pt idx="25" formatCode="0">
                  <c:v>3</c:v>
                </c:pt>
                <c:pt idx="26" formatCode="0">
                  <c:v>14</c:v>
                </c:pt>
                <c:pt idx="27" formatCode="0">
                  <c:v>4</c:v>
                </c:pt>
                <c:pt idx="28" formatCode="0">
                  <c:v>1</c:v>
                </c:pt>
                <c:pt idx="29" formatCode="0">
                  <c:v>7</c:v>
                </c:pt>
                <c:pt idx="30" formatCode="0">
                  <c:v>61</c:v>
                </c:pt>
                <c:pt idx="31" formatCode="0">
                  <c:v>50</c:v>
                </c:pt>
                <c:pt idx="32" formatCode="0">
                  <c:v>73</c:v>
                </c:pt>
                <c:pt idx="33" formatCode="0">
                  <c:v>49</c:v>
                </c:pt>
                <c:pt idx="34" formatCode="0">
                  <c:v>13</c:v>
                </c:pt>
                <c:pt idx="35" formatCode="0">
                  <c:v>21</c:v>
                </c:pt>
                <c:pt idx="36" formatCode="0">
                  <c:v>23</c:v>
                </c:pt>
                <c:pt idx="37" formatCode="0">
                  <c:v>27</c:v>
                </c:pt>
                <c:pt idx="38" formatCode="0">
                  <c:v>2</c:v>
                </c:pt>
                <c:pt idx="39" formatCode="0">
                  <c:v>12</c:v>
                </c:pt>
                <c:pt idx="40" formatCode="0">
                  <c:v>1</c:v>
                </c:pt>
                <c:pt idx="41" formatCode="0">
                  <c:v>30</c:v>
                </c:pt>
                <c:pt idx="42" formatCode="0">
                  <c:v>8</c:v>
                </c:pt>
                <c:pt idx="43" formatCode="0">
                  <c:v>65</c:v>
                </c:pt>
                <c:pt idx="44" formatCode="0">
                  <c:v>4</c:v>
                </c:pt>
                <c:pt idx="45" formatCode="0">
                  <c:v>49</c:v>
                </c:pt>
                <c:pt idx="46" formatCode="0">
                  <c:v>36</c:v>
                </c:pt>
                <c:pt idx="47" formatCode="0">
                  <c:v>92</c:v>
                </c:pt>
                <c:pt idx="48" formatCode="0">
                  <c:v>15</c:v>
                </c:pt>
                <c:pt idx="49" formatCode="0">
                  <c:v>83</c:v>
                </c:pt>
                <c:pt idx="50" formatCode="0">
                  <c:v>10</c:v>
                </c:pt>
                <c:pt idx="51" formatCode="0">
                  <c:v>1</c:v>
                </c:pt>
                <c:pt idx="52" formatCode="0">
                  <c:v>8</c:v>
                </c:pt>
                <c:pt idx="53" formatCode="0">
                  <c:v>7</c:v>
                </c:pt>
                <c:pt idx="54" formatCode="0">
                  <c:v>17</c:v>
                </c:pt>
                <c:pt idx="55" formatCode="0">
                  <c:v>12</c:v>
                </c:pt>
                <c:pt idx="56" formatCode="0">
                  <c:v>24</c:v>
                </c:pt>
                <c:pt idx="57" formatCode="0">
                  <c:v>10</c:v>
                </c:pt>
                <c:pt idx="58" formatCode="0">
                  <c:v>39</c:v>
                </c:pt>
                <c:pt idx="59" formatCode="0">
                  <c:v>34</c:v>
                </c:pt>
                <c:pt idx="60" formatCode="0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97216"/>
        <c:axId val="142725120"/>
      </c:barChart>
      <c:catAx>
        <c:axId val="14269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2725120"/>
        <c:crosses val="autoZero"/>
        <c:auto val="1"/>
        <c:lblAlgn val="ctr"/>
        <c:lblOffset val="100"/>
        <c:noMultiLvlLbl val="0"/>
      </c:catAx>
      <c:valAx>
        <c:axId val="142725120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26972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1" footer="0.3149606200000024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'-063'!$K$13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'-063'!$E$13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27584"/>
        <c:axId val="162629120"/>
      </c:barChart>
      <c:catAx>
        <c:axId val="162627584"/>
        <c:scaling>
          <c:orientation val="minMax"/>
        </c:scaling>
        <c:delete val="1"/>
        <c:axPos val="l"/>
        <c:majorTickMark val="out"/>
        <c:minorTickMark val="none"/>
        <c:tickLblPos val="none"/>
        <c:crossAx val="162629120"/>
        <c:crosses val="autoZero"/>
        <c:auto val="1"/>
        <c:lblAlgn val="ctr"/>
        <c:lblOffset val="100"/>
        <c:noMultiLvlLbl val="0"/>
      </c:catAx>
      <c:valAx>
        <c:axId val="16262912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6275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'-064'!$K$13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93280"/>
        <c:axId val="162994816"/>
      </c:barChart>
      <c:catAx>
        <c:axId val="162993280"/>
        <c:scaling>
          <c:orientation val="minMax"/>
        </c:scaling>
        <c:delete val="1"/>
        <c:axPos val="l"/>
        <c:majorTickMark val="out"/>
        <c:minorTickMark val="none"/>
        <c:tickLblPos val="none"/>
        <c:crossAx val="162994816"/>
        <c:crosses val="autoZero"/>
        <c:auto val="1"/>
        <c:lblAlgn val="ctr"/>
        <c:lblOffset val="100"/>
        <c:noMultiLvlLbl val="0"/>
      </c:catAx>
      <c:valAx>
        <c:axId val="162994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993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'-065'!$K$13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39488"/>
        <c:axId val="163258368"/>
      </c:barChart>
      <c:catAx>
        <c:axId val="163039488"/>
        <c:scaling>
          <c:orientation val="minMax"/>
        </c:scaling>
        <c:delete val="1"/>
        <c:axPos val="l"/>
        <c:majorTickMark val="out"/>
        <c:minorTickMark val="none"/>
        <c:tickLblPos val="none"/>
        <c:crossAx val="163258368"/>
        <c:crosses val="autoZero"/>
        <c:auto val="1"/>
        <c:lblAlgn val="ctr"/>
        <c:lblOffset val="100"/>
        <c:noMultiLvlLbl val="0"/>
      </c:catAx>
      <c:valAx>
        <c:axId val="1632583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039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94848"/>
        <c:axId val="165741696"/>
      </c:barChart>
      <c:catAx>
        <c:axId val="165694848"/>
        <c:scaling>
          <c:orientation val="minMax"/>
        </c:scaling>
        <c:delete val="1"/>
        <c:axPos val="l"/>
        <c:majorTickMark val="out"/>
        <c:minorTickMark val="none"/>
        <c:tickLblPos val="none"/>
        <c:crossAx val="165741696"/>
        <c:crosses val="autoZero"/>
        <c:auto val="1"/>
        <c:lblAlgn val="ctr"/>
        <c:lblOffset val="100"/>
        <c:noMultiLvlLbl val="0"/>
      </c:catAx>
      <c:valAx>
        <c:axId val="1657416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694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43712"/>
        <c:axId val="165845248"/>
      </c:barChart>
      <c:catAx>
        <c:axId val="165843712"/>
        <c:scaling>
          <c:orientation val="minMax"/>
        </c:scaling>
        <c:delete val="1"/>
        <c:axPos val="l"/>
        <c:majorTickMark val="out"/>
        <c:minorTickMark val="none"/>
        <c:tickLblPos val="none"/>
        <c:crossAx val="165845248"/>
        <c:crosses val="autoZero"/>
        <c:auto val="1"/>
        <c:lblAlgn val="ctr"/>
        <c:lblOffset val="100"/>
        <c:noMultiLvlLbl val="0"/>
      </c:catAx>
      <c:valAx>
        <c:axId val="1658452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8437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'A-SU-001'!$K$13</c:f>
              <c:numCache>
                <c:formatCode>0.00</c:formatCode>
                <c:ptCount val="1"/>
                <c:pt idx="0">
                  <c:v>83.687943262411352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'A-SU-001'!$E$13</c:f>
              <c:numCache>
                <c:formatCode>0.00</c:formatCode>
                <c:ptCount val="1"/>
                <c:pt idx="0">
                  <c:v>16.312056737588652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61920"/>
        <c:axId val="168963456"/>
      </c:barChart>
      <c:catAx>
        <c:axId val="168961920"/>
        <c:scaling>
          <c:orientation val="minMax"/>
        </c:scaling>
        <c:delete val="1"/>
        <c:axPos val="l"/>
        <c:majorTickMark val="out"/>
        <c:minorTickMark val="none"/>
        <c:tickLblPos val="none"/>
        <c:crossAx val="168963456"/>
        <c:crosses val="autoZero"/>
        <c:auto val="1"/>
        <c:lblAlgn val="ctr"/>
        <c:lblOffset val="100"/>
        <c:noMultiLvlLbl val="0"/>
      </c:catAx>
      <c:valAx>
        <c:axId val="1689634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89619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20416"/>
        <c:axId val="169054976"/>
      </c:barChart>
      <c:catAx>
        <c:axId val="169020416"/>
        <c:scaling>
          <c:orientation val="minMax"/>
        </c:scaling>
        <c:delete val="1"/>
        <c:axPos val="l"/>
        <c:majorTickMark val="out"/>
        <c:minorTickMark val="none"/>
        <c:tickLblPos val="none"/>
        <c:crossAx val="169054976"/>
        <c:crosses val="autoZero"/>
        <c:auto val="1"/>
        <c:lblAlgn val="ctr"/>
        <c:lblOffset val="100"/>
        <c:noMultiLvlLbl val="0"/>
      </c:catAx>
      <c:valAx>
        <c:axId val="1690549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9020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93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'A-SU-001'!$K$13</c:f>
              <c:numCache>
                <c:formatCode>0.00</c:formatCode>
                <c:ptCount val="1"/>
                <c:pt idx="0">
                  <c:v>83.687943262411352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'A-SU-001'!$E$13</c:f>
              <c:numCache>
                <c:formatCode>0.00</c:formatCode>
                <c:ptCount val="1"/>
                <c:pt idx="0">
                  <c:v>16.312056737588652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18624"/>
        <c:axId val="145617280"/>
      </c:barChart>
      <c:catAx>
        <c:axId val="144618624"/>
        <c:scaling>
          <c:orientation val="minMax"/>
        </c:scaling>
        <c:delete val="1"/>
        <c:axPos val="l"/>
        <c:majorTickMark val="out"/>
        <c:minorTickMark val="none"/>
        <c:tickLblPos val="none"/>
        <c:crossAx val="145617280"/>
        <c:crosses val="autoZero"/>
        <c:auto val="1"/>
        <c:lblAlgn val="ctr"/>
        <c:lblOffset val="100"/>
        <c:noMultiLvlLbl val="0"/>
      </c:catAx>
      <c:valAx>
        <c:axId val="1456172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6186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'A-SU-002'!$K$13</c:f>
              <c:numCache>
                <c:formatCode>0.00</c:formatCode>
                <c:ptCount val="1"/>
                <c:pt idx="0">
                  <c:v>19.19191919191919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'A-SU-002'!$E$13</c:f>
              <c:numCache>
                <c:formatCode>0.00</c:formatCode>
                <c:ptCount val="1"/>
                <c:pt idx="0">
                  <c:v>80.808080808080803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65184"/>
        <c:axId val="148578688"/>
      </c:barChart>
      <c:catAx>
        <c:axId val="147565184"/>
        <c:scaling>
          <c:orientation val="minMax"/>
        </c:scaling>
        <c:delete val="1"/>
        <c:axPos val="l"/>
        <c:majorTickMark val="out"/>
        <c:minorTickMark val="none"/>
        <c:tickLblPos val="none"/>
        <c:crossAx val="148578688"/>
        <c:crosses val="autoZero"/>
        <c:auto val="1"/>
        <c:lblAlgn val="ctr"/>
        <c:lblOffset val="100"/>
        <c:noMultiLvlLbl val="0"/>
      </c:catAx>
      <c:valAx>
        <c:axId val="1485786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565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81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1714" y="1795461"/>
          <a:ext cx="16097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0</xdr:row>
      <xdr:rowOff>9525</xdr:rowOff>
    </xdr:from>
    <xdr:to>
      <xdr:col>26</xdr:col>
      <xdr:colOff>304800</xdr:colOff>
      <xdr:row>25</xdr:row>
      <xdr:rowOff>114302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19049</xdr:rowOff>
    </xdr:from>
    <xdr:to>
      <xdr:col>13</xdr:col>
      <xdr:colOff>0</xdr:colOff>
      <xdr:row>25</xdr:row>
      <xdr:rowOff>123824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9524</xdr:colOff>
      <xdr:row>26</xdr:row>
      <xdr:rowOff>104774</xdr:rowOff>
    </xdr:from>
    <xdr:to>
      <xdr:col>12</xdr:col>
      <xdr:colOff>609599</xdr:colOff>
      <xdr:row>50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51</xdr:row>
      <xdr:rowOff>66675</xdr:rowOff>
    </xdr:from>
    <xdr:to>
      <xdr:col>12</xdr:col>
      <xdr:colOff>600075</xdr:colOff>
      <xdr:row>75</xdr:row>
      <xdr:rowOff>47625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342899</xdr:colOff>
      <xdr:row>26</xdr:row>
      <xdr:rowOff>104775</xdr:rowOff>
    </xdr:from>
    <xdr:to>
      <xdr:col>26</xdr:col>
      <xdr:colOff>304800</xdr:colOff>
      <xdr:row>50</xdr:row>
      <xdr:rowOff>85725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342899</xdr:colOff>
      <xdr:row>51</xdr:row>
      <xdr:rowOff>57150</xdr:rowOff>
    </xdr:from>
    <xdr:to>
      <xdr:col>26</xdr:col>
      <xdr:colOff>314324</xdr:colOff>
      <xdr:row>75</xdr:row>
      <xdr:rowOff>95250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534650" y="26384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701214" y="1824036"/>
          <a:ext cx="16668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515600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544175" y="18669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2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88"/>
  <sheetViews>
    <sheetView tabSelected="1" workbookViewId="0">
      <pane xSplit="1" ySplit="19" topLeftCell="B20" activePane="bottomRight" state="frozen"/>
      <selection pane="topRight" activeCell="B1" sqref="B1"/>
      <selection pane="bottomLeft" activeCell="A20" sqref="A20"/>
      <selection pane="bottomRight" activeCell="G71" sqref="G71"/>
    </sheetView>
  </sheetViews>
  <sheetFormatPr defaultRowHeight="15" x14ac:dyDescent="0.25"/>
  <cols>
    <col min="1" max="3" width="9.140625" style="68"/>
    <col min="4" max="4" width="10" style="68" customWidth="1"/>
    <col min="5" max="5" width="11.5703125" style="68" bestFit="1" customWidth="1"/>
    <col min="6" max="6" width="10.7109375" style="68" bestFit="1" customWidth="1"/>
    <col min="7" max="8" width="9.140625" style="68"/>
    <col min="9" max="9" width="11.28515625" style="68" customWidth="1"/>
    <col min="10" max="11" width="9.140625" style="68"/>
    <col min="12" max="12" width="9.85546875" style="68" bestFit="1" customWidth="1"/>
    <col min="13" max="13" width="9.140625" style="68"/>
    <col min="14" max="14" width="10" style="68" customWidth="1"/>
    <col min="15" max="15" width="9.140625" style="68"/>
    <col min="16" max="16" width="10.140625" style="68" customWidth="1"/>
    <col min="17" max="17" width="9.140625" style="68"/>
    <col min="18" max="18" width="9.85546875" style="68" customWidth="1"/>
    <col min="19" max="19" width="9.140625" style="68" customWidth="1"/>
    <col min="20" max="20" width="9.85546875" style="68" customWidth="1"/>
    <col min="21" max="21" width="9.140625" style="68"/>
    <col min="22" max="22" width="13.85546875" style="68" customWidth="1"/>
    <col min="23" max="23" width="13" style="68" customWidth="1"/>
    <col min="24" max="16384" width="9.140625" style="68"/>
  </cols>
  <sheetData>
    <row r="1" spans="1:28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8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8" x14ac:dyDescent="0.2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155"/>
      <c r="U3" s="155"/>
      <c r="V3" s="155"/>
      <c r="W3" s="169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R4" s="126"/>
      <c r="S4" s="126"/>
      <c r="T4" s="152"/>
      <c r="U4" s="126"/>
      <c r="V4" s="126"/>
    </row>
    <row r="5" spans="1:28" ht="15" customHeight="1" x14ac:dyDescent="0.3">
      <c r="A5" s="1" t="s">
        <v>3</v>
      </c>
      <c r="B5" s="2"/>
      <c r="C5" s="3" t="s">
        <v>268</v>
      </c>
      <c r="D5" s="2" t="s">
        <v>4</v>
      </c>
      <c r="E5" s="1" t="s">
        <v>5</v>
      </c>
      <c r="F5" s="2"/>
      <c r="G5" s="127" t="s">
        <v>217</v>
      </c>
      <c r="H5" s="2"/>
      <c r="I5" s="69"/>
      <c r="J5" s="10"/>
      <c r="K5" s="66"/>
      <c r="L5" s="2"/>
      <c r="M5" s="261" t="s">
        <v>195</v>
      </c>
      <c r="N5" s="262"/>
      <c r="O5" s="262"/>
      <c r="P5" s="263"/>
      <c r="R5" s="156" t="s">
        <v>255</v>
      </c>
      <c r="S5" s="156"/>
      <c r="T5" s="156"/>
      <c r="U5" s="156"/>
      <c r="V5" s="156"/>
    </row>
    <row r="6" spans="1:28" ht="15.75" thickBo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16" t="s">
        <v>192</v>
      </c>
      <c r="N6" s="217"/>
      <c r="O6" s="217" t="s">
        <v>196</v>
      </c>
      <c r="P6" s="218"/>
      <c r="R6" s="156"/>
      <c r="S6" s="156"/>
      <c r="T6" s="156"/>
      <c r="U6" s="156"/>
      <c r="V6" s="156"/>
    </row>
    <row r="7" spans="1:28" ht="15.75" thickBot="1" x14ac:dyDescent="0.3">
      <c r="A7" s="1" t="s">
        <v>145</v>
      </c>
      <c r="B7" s="2"/>
      <c r="C7" s="3">
        <v>61</v>
      </c>
      <c r="D7" s="209" t="s">
        <v>315</v>
      </c>
      <c r="E7" s="209"/>
      <c r="F7" s="209"/>
      <c r="G7" s="209"/>
      <c r="H7" s="209"/>
      <c r="I7" s="209"/>
      <c r="J7" s="209"/>
      <c r="K7" s="209"/>
      <c r="L7" s="2"/>
      <c r="M7" s="264">
        <f>K81</f>
        <v>13.114754098360656</v>
      </c>
      <c r="N7" s="265"/>
      <c r="O7" s="265">
        <f>L81</f>
        <v>9.8360655737704921</v>
      </c>
      <c r="P7" s="266"/>
      <c r="R7" s="156"/>
      <c r="S7" s="156"/>
      <c r="T7" s="156"/>
      <c r="U7" s="156"/>
      <c r="V7" s="156"/>
      <c r="Z7" s="106"/>
      <c r="AA7" s="106"/>
      <c r="AB7" s="106"/>
    </row>
    <row r="8" spans="1:28" x14ac:dyDescent="0.25">
      <c r="A8" s="1"/>
      <c r="B8" s="2"/>
      <c r="C8" s="4"/>
      <c r="D8" s="66"/>
      <c r="E8" s="66"/>
      <c r="F8" s="66"/>
      <c r="G8" s="66"/>
      <c r="H8" s="66"/>
      <c r="I8" s="66"/>
      <c r="J8" s="66"/>
      <c r="K8" s="66"/>
      <c r="L8" s="2"/>
      <c r="M8" s="2"/>
      <c r="N8" s="2"/>
      <c r="O8" s="2"/>
      <c r="P8" s="2"/>
      <c r="R8" s="156"/>
      <c r="S8" s="156"/>
      <c r="T8" s="156"/>
      <c r="U8" s="156"/>
      <c r="V8" s="156"/>
      <c r="Z8" s="106"/>
      <c r="AA8" s="106"/>
      <c r="AB8" s="106"/>
    </row>
    <row r="9" spans="1:28" ht="16.5" thickBot="1" x14ac:dyDescent="0.3">
      <c r="A9" s="1"/>
      <c r="B9" s="2"/>
      <c r="C9" s="66"/>
      <c r="D9" s="66"/>
      <c r="E9" s="66"/>
      <c r="F9" s="66"/>
      <c r="G9" s="66"/>
      <c r="H9" s="66"/>
      <c r="I9" s="66"/>
      <c r="J9" s="66"/>
      <c r="K9" s="66"/>
      <c r="L9" s="2"/>
      <c r="M9" s="2"/>
      <c r="N9" s="2"/>
      <c r="O9" s="2"/>
      <c r="P9" s="2"/>
      <c r="R9" s="279" t="s">
        <v>256</v>
      </c>
      <c r="S9" s="279"/>
      <c r="T9" s="279"/>
      <c r="U9" s="279"/>
      <c r="V9" s="279"/>
      <c r="W9" s="157"/>
      <c r="Z9" s="106"/>
      <c r="AA9" s="107"/>
      <c r="AB9" s="106"/>
    </row>
    <row r="10" spans="1:28" x14ac:dyDescent="0.25">
      <c r="A10" s="228" t="s">
        <v>215</v>
      </c>
      <c r="B10" s="229"/>
      <c r="C10" s="229"/>
      <c r="D10" s="230"/>
      <c r="E10" s="63"/>
      <c r="F10" s="66"/>
      <c r="G10" s="219" t="s">
        <v>214</v>
      </c>
      <c r="H10" s="220"/>
      <c r="I10" s="220"/>
      <c r="J10" s="221"/>
      <c r="K10" s="60"/>
      <c r="L10" s="2"/>
      <c r="M10" s="210" t="s">
        <v>213</v>
      </c>
      <c r="N10" s="211"/>
      <c r="O10" s="211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Z10" s="106"/>
      <c r="AA10" s="106"/>
      <c r="AB10" s="106"/>
    </row>
    <row r="11" spans="1:28" x14ac:dyDescent="0.25">
      <c r="A11" s="231"/>
      <c r="B11" s="232"/>
      <c r="C11" s="232"/>
      <c r="D11" s="233"/>
      <c r="E11" s="149">
        <f>('A-SU-001'!E11+'A-SU-002'!E11+'A-SU-003'!E11+'A-SU-004'!E11+'A-SU-005'!E11+'A-SU-006'!E11+'A-SU-007'!E11+'A-SU-008'!E11+'A-SU-009'!E11+'A-SU-010'!E11+'A-SU-012'!E11+'A-SU-013'!E11+'A-SU-014'!E11+'A-SU-015'!E11+'A-SU-016'!E11+'A-SU-017'!E11+'A-SU-018'!E11+'A-SU-019'!E11+'A-SU-020'!E11+'A-SU-021'!E11+'A-SU-022'!E11+'A-SU-023'!E11+'A-SU-024'!E11+'A-SU-025'!E11+'A-SU-026'!E11+'A-SU-027'!E11+'A-SU-028'!E11+'A-SU-029'!E11+'A-SU-030'!E11+'A-SU-031'!E11+'A-SU-032'!E11+'A-SU-033'!E11+'A-SU-034'!E11+'A-SU-035'!E11+'A-SU-037'!E11+'A-SU-038'!E11+'A-SU-039'!E11+'A-SU-040'!E11+'A-SU-041'!E11+'A-SU-042'!E11+'A-SU-043'!E11+'A-SU-044'!E11+'A-SU-045'!E11+'A-SU-046'!E11+'A-SU-047'!E11+'A-SU-048'!E11+'A-SU-049'!E11+'A-SU-050'!E11+'A-SU-051'!E11+'A-SU-052'!E11+'A-SU-053'!E11+'A-SU-054'!E11+'A-SU-055'!E11+'A-SU-056'!E11+'A-SU-057'!E11+'A-SU-058'!E11+'A-SU-059'!E11+'A-SU-060'!E11+'A-SU-061'!E11+'-062'!E11)/C7</f>
        <v>248.68852459016392</v>
      </c>
      <c r="F11" s="66"/>
      <c r="G11" s="222"/>
      <c r="H11" s="223"/>
      <c r="I11" s="223"/>
      <c r="J11" s="224"/>
      <c r="K11" s="148">
        <f>('A-SU-001'!K11+'A-SU-002'!K11+'A-SU-003'!K11+'A-SU-004'!K11+'A-SU-005'!K11+'A-SU-006'!K11+'A-SU-007'!K11+'A-SU-008'!K11+'A-SU-009'!K11+'A-SU-010'!K11+'A-SU-011'!K11+'A-SU-012'!K11+'A-SU-013'!K11+'A-SU-014'!K11+'A-SU-015'!K11+'A-SU-016'!K11+'A-SU-017'!K11+'A-SU-018'!K11+'A-SU-019'!K11+'A-SU-020'!K11+'A-SU-021'!K11+'A-SU-022'!K11+'A-SU-023'!K11+'A-SU-024'!K11+'A-SU-025'!K11+'A-SU-026'!K11+'A-SU-027'!K11+'A-SU-028'!K11+'A-SU-029'!K11+'A-SU-030'!K11+'A-SU-031'!K11+'A-SU-032'!K11+'A-SU-033'!K11+'A-SU-034'!K11+'A-SU-035'!K11+'A-SU-036'!K11+'A-SU-037'!K11+'A-SU-038'!K11+'A-SU-039'!K11+'A-SU-040'!K11+'A-SU-041'!K11+'A-SU-042'!K11+'A-SU-043'!K11+'A-SU-044'!K11+'A-SU-045'!K11+'A-SU-046'!K11+'A-SU-047'!K11+'A-SU-048'!K11+'A-SU-049'!K11+'A-SU-050'!K11+'A-SU-051'!K11+'A-SU-052'!K11+'A-SU-053'!K11+'A-SU-054'!K11+'A-SU-055'!K11+'A-SU-056'!K11+'A-SU-057'!K11+'A-SU-058'!K11+'A-SU-059'!K11+'A-SU-060'!K11+'A-SU-061'!K11+'-062'!K11)/C7</f>
        <v>187.45901639344262</v>
      </c>
      <c r="L11" s="2"/>
      <c r="M11" s="212"/>
      <c r="N11" s="213"/>
      <c r="O11" s="213"/>
      <c r="P11" s="72">
        <f>E11+K11</f>
        <v>436.14754098360652</v>
      </c>
      <c r="Q11" s="160"/>
      <c r="R11" s="161" t="s">
        <v>259</v>
      </c>
      <c r="S11" s="106"/>
      <c r="T11" s="151"/>
      <c r="U11" s="153"/>
      <c r="V11" s="162"/>
      <c r="W11" s="10"/>
      <c r="Z11" s="106"/>
      <c r="AA11" s="107"/>
      <c r="AB11" s="106"/>
    </row>
    <row r="12" spans="1:28" ht="15.75" thickBot="1" x14ac:dyDescent="0.3">
      <c r="A12" s="234"/>
      <c r="B12" s="235"/>
      <c r="C12" s="235"/>
      <c r="D12" s="236"/>
      <c r="E12" s="65"/>
      <c r="F12" s="66"/>
      <c r="G12" s="225"/>
      <c r="H12" s="226"/>
      <c r="I12" s="226"/>
      <c r="J12" s="227"/>
      <c r="K12" s="62"/>
      <c r="L12" s="2"/>
      <c r="M12" s="214"/>
      <c r="N12" s="215"/>
      <c r="O12" s="215"/>
      <c r="P12" s="59"/>
      <c r="R12" s="163" t="s">
        <v>260</v>
      </c>
      <c r="S12" s="10"/>
      <c r="T12" s="10"/>
      <c r="U12" s="10"/>
      <c r="V12" s="106"/>
      <c r="W12" s="106"/>
      <c r="Z12" s="106"/>
      <c r="AA12" s="106"/>
      <c r="AB12" s="106"/>
    </row>
    <row r="13" spans="1:28" x14ac:dyDescent="0.25">
      <c r="A13" s="1"/>
      <c r="B13" s="2"/>
      <c r="C13" s="66"/>
      <c r="D13" s="11" t="s">
        <v>13</v>
      </c>
      <c r="E13" s="147">
        <f>E11*100/P11</f>
        <v>57.019357263672241</v>
      </c>
      <c r="F13" s="66"/>
      <c r="G13" s="66"/>
      <c r="H13" s="66"/>
      <c r="I13" s="66"/>
      <c r="J13" s="11" t="s">
        <v>13</v>
      </c>
      <c r="K13" s="146">
        <f>K11*100/P11</f>
        <v>42.980642736327759</v>
      </c>
      <c r="L13" s="2"/>
      <c r="M13" s="2"/>
      <c r="N13" s="2"/>
      <c r="O13" s="2"/>
      <c r="P13" s="2"/>
      <c r="R13" s="164" t="s">
        <v>261</v>
      </c>
      <c r="S13" s="106"/>
      <c r="T13" s="106"/>
      <c r="U13" s="106"/>
      <c r="V13" s="165"/>
      <c r="W13" s="106"/>
    </row>
    <row r="14" spans="1:28" ht="15.75" thickBot="1" x14ac:dyDescent="0.3">
      <c r="A14" s="1"/>
      <c r="B14" s="2"/>
      <c r="C14" s="66"/>
      <c r="D14" s="66"/>
      <c r="E14" s="12"/>
      <c r="F14" s="71"/>
      <c r="G14" s="66"/>
      <c r="H14" s="66"/>
      <c r="I14" s="66"/>
      <c r="J14" s="66"/>
      <c r="K14" s="12"/>
      <c r="L14" s="2"/>
      <c r="M14" s="2"/>
      <c r="N14" s="2"/>
      <c r="O14" s="2"/>
      <c r="P14" s="2"/>
      <c r="Q14" s="2"/>
      <c r="R14" s="166" t="s">
        <v>255</v>
      </c>
      <c r="S14" s="167"/>
      <c r="T14" s="281" t="s">
        <v>264</v>
      </c>
      <c r="U14" s="282"/>
      <c r="V14" s="283"/>
    </row>
    <row r="15" spans="1:28" ht="18" customHeight="1" x14ac:dyDescent="0.25">
      <c r="A15" s="237" t="s">
        <v>216</v>
      </c>
      <c r="B15" s="238"/>
      <c r="C15" s="13"/>
      <c r="D15" s="243" t="s">
        <v>15</v>
      </c>
      <c r="E15" s="244"/>
      <c r="F15" s="103"/>
      <c r="G15" s="237" t="s">
        <v>16</v>
      </c>
      <c r="H15" s="238"/>
      <c r="I15" s="13"/>
      <c r="J15" s="249" t="s">
        <v>178</v>
      </c>
      <c r="K15" s="250"/>
      <c r="L15" s="102"/>
      <c r="M15" s="255" t="s">
        <v>177</v>
      </c>
      <c r="N15" s="256"/>
      <c r="O15" s="13"/>
      <c r="P15" s="2"/>
      <c r="Q15" s="168"/>
      <c r="R15" s="168"/>
      <c r="S15" s="168"/>
      <c r="T15" s="168"/>
      <c r="U15" s="168"/>
      <c r="V15" s="168"/>
      <c r="W15" s="168"/>
    </row>
    <row r="16" spans="1:28" ht="18" x14ac:dyDescent="0.25">
      <c r="A16" s="239"/>
      <c r="B16" s="240"/>
      <c r="C16" s="137">
        <f>('A-SU-001'!C16+'A-SU-002'!C16+'A-SU-003'!C16+'A-SU-004'!C16+'A-SU-005'!C16+'A-SU-006'!C16+'A-SU-007'!C16+'A-SU-008'!C16+'A-SU-009'!C16+'A-SU-010'!C16+'A-SU-012'!C16+'A-SU-013'!C16+'A-SU-014'!C16+'A-SU-015'!C16+'A-SU-016'!C16+'A-SU-017'!C16+'A-SU-018'!C16+'A-SU-019'!C16+'A-SU-020'!C16+'A-SU-021'!C16+'A-SU-022'!C16+'A-SU-023'!C16+'A-SU-024'!C16+'A-SU-025'!C16+'A-SU-026'!C16+'A-SU-027'!C16+'A-SU-028'!C16+'A-SU-029'!C16+'A-SU-030'!C16+'A-SU-031'!C16+'A-SU-032'!C16+'A-SU-033'!C16+'A-SU-034'!C16+'A-SU-035'!C16+'A-SU-037'!C16+'A-SU-038'!C16+'A-SU-039'!C16+'A-SU-040'!C16+'A-SU-041'!C16+'A-SU-042'!C16+'A-SU-043'!C16+'A-SU-044'!C16+'A-SU-045'!C16+'A-SU-046'!C16+'A-SU-047'!C16+'A-SU-048'!C16+'A-SU-049'!C16+'A-SU-050'!C16+'A-SU-051'!C16+'A-SU-052'!C16+'A-SU-053'!C16+'A-SU-054'!C16+'A-SU-055'!C16+'A-SU-056'!C16+'A-SU-057'!C16+'A-SU-058'!C16+'A-SU-059'!C16+'A-SU-060'!C16+'A-SU-061'!C16+'-062'!C16)/C7</f>
        <v>23.83606557377049</v>
      </c>
      <c r="D16" s="245"/>
      <c r="E16" s="246"/>
      <c r="F16" s="138">
        <f>('A-SU-001'!F16+'A-SU-002'!F16+'A-SU-003'!F16+'A-SU-004'!F16+'A-SU-005'!F16+'A-SU-006'!F16+'A-SU-007'!F16+'A-SU-008'!F16+'A-SU-009'!F16+'A-SU-010'!F16+'A-SU-012'!F16+'A-SU-013'!F16+'A-SU-014'!F16+'A-SU-015'!F16+'A-SU-016'!F16+'A-SU-017'!F16+'A-SU-018'!F16+'A-SU-019'!F16+'A-SU-020'!F16+'A-SU-021'!F16+'A-SU-022'!F16+'A-SU-023'!F16+'A-SU-024'!F16+'A-SU-025'!F16+'A-SU-026'!F16+'A-SU-027'!F16+'A-SU-028'!F16+'A-SU-029'!F16+'A-SU-030'!F16+'A-SU-031'!F16+'A-SU-032'!F16+'A-SU-033'!F16+'A-SU-034'!F16+'A-SU-035'!F16+'A-SU-037'!F16+'A-SU-038'!F16+'A-SU-039'!F16+'A-SU-040'!F16+'A-SU-041'!F16+'A-SU-042'!F16+'A-SU-043'!F16+'A-SU-044'!F16+'A-SU-045'!F16+'A-SU-046'!F16+'A-SU-047'!F16+'A-SU-048'!F16+'A-SU-049'!F16+'A-SU-050'!F16+'A-SU-051'!F16+'A-SU-052'!F16+'A-SU-053'!F16+'A-SU-054'!F16+'A-SU-055'!F16+'A-SU-056'!F16+'A-SU-057'!F16+'A-SU-058'!F16+'A-SU-059'!F16+'A-SU-060'!F16+'A-SU-061'!F16+'-062'!F16)/C7</f>
        <v>54.950819672131146</v>
      </c>
      <c r="G16" s="239"/>
      <c r="H16" s="240"/>
      <c r="I16" s="137">
        <f>('A-SU-001'!I16+'A-SU-002'!I16+'A-SU-003'!I16+'A-SU-004'!I16+'A-SU-005'!I16+'A-SU-006'!I16+'A-SU-007'!I16+'A-SU-008'!I16+'A-SU-009'!I16+'A-SU-010'!I16+'A-SU-012'!I16+'A-SU-013'!I16+'A-SU-014'!I16+'A-SU-015'!I16+'A-SU-016'!I16+'A-SU-017'!I16+'A-SU-018'!I16+'A-SU-019'!I16+'A-SU-020'!I16+'A-SU-021'!I16+'A-SU-022'!I16+'A-SU-023'!I16+'A-SU-024'!I16+'A-SU-025'!I16+'A-SU-026'!I16+'A-SU-027'!I16+'A-SU-028'!I16+'A-SU-029'!I16+'A-SU-030'!I16+'A-SU-031'!I16+'A-SU-032'!I16+'A-SU-033'!I16+'A-SU-034'!I16+'A-SU-035'!I16+'A-SU-037'!I16+'A-SU-038'!I16+'A-SU-039'!I16+'A-SU-040'!I16+'A-SU-041'!I16+'A-SU-042'!I16+'A-SU-043'!I16+'A-SU-044'!I16+'A-SU-045'!I16+'A-SU-046'!I16+'A-SU-047'!I16+'A-SU-048'!I16+'A-SU-049'!I16+'A-SU-050'!I16+'A-SU-051'!I16+'A-SU-052'!I16+'A-SU-053'!I16+'A-SU-054'!I16+'A-SU-055'!I16+'A-SU-056'!I16+'A-SU-057'!I16+'A-SU-058'!I16+'A-SU-059'!I16+'A-SU-060'!I16+'A-SU-061'!I16+'-062'!I16)/C7</f>
        <v>228.88524590163934</v>
      </c>
      <c r="J16" s="251"/>
      <c r="K16" s="252"/>
      <c r="L16" s="138">
        <f>('A-SU-001'!L16+'A-SU-002'!L16+'A-SU-003'!L16+'A-SU-004'!L16+'A-SU-005'!L16+'A-SU-006'!L16+'A-SU-007'!L16+'A-SU-008'!L16+'A-SU-009'!L16+'A-SU-010'!L16+'A-SU-012'!L16+'A-SU-013'!L16+'A-SU-014'!L16+'A-SU-015'!L16+'A-SU-016'!L16+'A-SU-017'!L16+'A-SU-018'!L16+'A-SU-019'!L16+'A-SU-020'!L16+'A-SU-021'!L16+'A-SU-022'!L16+'A-SU-023'!L16+'A-SU-024'!L16+'A-SU-025'!L16+'A-SU-026'!L16+'A-SU-027'!L16+'A-SU-028'!L16+'A-SU-029'!L16+'A-SU-030'!L16+'A-SU-031'!L16+'A-SU-032'!L16+'A-SU-033'!L16+'A-SU-034'!L16+'A-SU-035'!L16+'A-SU-037'!L16+'A-SU-038'!L16+'A-SU-039'!L16+'A-SU-040'!L16+'A-SU-041'!L16+'A-SU-042'!L16+'A-SU-043'!L16+'A-SU-044'!L16+'A-SU-045'!L16+'A-SU-046'!L16+'A-SU-047'!L16+'A-SU-048'!L16+'A-SU-049'!L16+'A-SU-050'!L16+'A-SU-051'!L16+'A-SU-052'!L16+'A-SU-053'!L16+'A-SU-054'!L16+'A-SU-055'!L16+'A-SU-056'!L16+'A-SU-057'!L16+'A-SU-058'!L16+'A-SU-059'!L16+'A-SU-060'!L16+'A-SU-061'!L16+'-062'!L16)/C7</f>
        <v>21.42622950819672</v>
      </c>
      <c r="M16" s="257"/>
      <c r="N16" s="258"/>
      <c r="O16" s="137">
        <f>('A-SU-001'!O16+'A-SU-002'!O16+'A-SU-003'!O16+'A-SU-004'!O16+'A-SU-005'!O16+'A-SU-006'!O16+'A-SU-007'!O16+'A-SU-008'!O16+'A-SU-009'!O16+'A-SU-010'!O16+'A-SU-012'!O16+'A-SU-013'!O16+'A-SU-014'!O16+'A-SU-015'!O16+'A-SU-016'!O16+'A-SU-017'!O16+'A-SU-018'!O16+'A-SU-019'!O16+'A-SU-020'!O16+'A-SU-021'!O16+'A-SU-022'!O16+'A-SU-023'!O16+'A-SU-024'!O16+'A-SU-025'!O16+'A-SU-026'!O16+'A-SU-027'!O16+'A-SU-028'!O16+'A-SU-029'!O16+'A-SU-030'!O16+'A-SU-031'!O16+'A-SU-032'!O16+'A-SU-033'!O16+'A-SU-034'!O16+'A-SU-035'!O16+'A-SU-037'!O16+'A-SU-038'!O16+'A-SU-039'!O16+'A-SU-040'!O16+'A-SU-041'!O16+'A-SU-042'!O16+'A-SU-043'!O16+'A-SU-044'!O16+'A-SU-045'!O16+'A-SU-046'!O16+'A-SU-047'!O16+'A-SU-048'!O16+'A-SU-049'!O16+'A-SU-050'!O16+'A-SU-051'!O16+'A-SU-052'!O16+'A-SU-053'!O16+'A-SU-054'!O16+'A-SU-055'!O16+'A-SU-056'!O16+'A-SU-057'!O16+'A-SU-058'!O16+'A-SU-059'!O16+'A-SU-060'!O16+'A-SU-061'!O16+'-062'!O16)/C7</f>
        <v>23</v>
      </c>
      <c r="P16" s="2"/>
      <c r="Q16" s="2"/>
      <c r="V16" s="105"/>
    </row>
    <row r="17" spans="1:26" ht="15" customHeight="1" thickBot="1" x14ac:dyDescent="0.3">
      <c r="A17" s="241"/>
      <c r="B17" s="242"/>
      <c r="C17" s="18"/>
      <c r="D17" s="247"/>
      <c r="E17" s="248"/>
      <c r="F17" s="104"/>
      <c r="G17" s="241"/>
      <c r="H17" s="242"/>
      <c r="I17" s="18"/>
      <c r="J17" s="253"/>
      <c r="K17" s="254"/>
      <c r="L17" s="104"/>
      <c r="M17" s="259"/>
      <c r="N17" s="260"/>
      <c r="O17" s="20"/>
      <c r="P17" s="2"/>
      <c r="Q17" s="2"/>
    </row>
    <row r="18" spans="1:26" ht="15.75" thickBot="1" x14ac:dyDescent="0.3">
      <c r="A18" s="1"/>
      <c r="B18" s="2"/>
      <c r="C18" s="66"/>
      <c r="D18" s="66"/>
      <c r="E18" s="66"/>
      <c r="F18" s="66"/>
      <c r="G18" s="66"/>
      <c r="H18" s="66"/>
      <c r="I18" s="66"/>
      <c r="J18" s="66"/>
      <c r="K18" s="66"/>
      <c r="L18" s="2"/>
      <c r="M18" s="2"/>
      <c r="N18" s="2"/>
      <c r="O18" s="2"/>
      <c r="P18" s="2"/>
      <c r="Q18" s="2"/>
    </row>
    <row r="19" spans="1:26" ht="15.75" thickBot="1" x14ac:dyDescent="0.3">
      <c r="A19" s="128" t="s">
        <v>212</v>
      </c>
      <c r="B19" s="90" t="s">
        <v>188</v>
      </c>
      <c r="C19" s="80" t="s">
        <v>189</v>
      </c>
      <c r="D19" s="80" t="s">
        <v>179</v>
      </c>
      <c r="E19" s="80" t="s">
        <v>180</v>
      </c>
      <c r="F19" s="80" t="s">
        <v>181</v>
      </c>
      <c r="G19" s="80" t="s">
        <v>182</v>
      </c>
      <c r="H19" s="95" t="s">
        <v>183</v>
      </c>
      <c r="I19" s="98" t="s">
        <v>190</v>
      </c>
      <c r="J19" s="96" t="s">
        <v>187</v>
      </c>
      <c r="K19" s="99" t="s">
        <v>184</v>
      </c>
      <c r="L19" s="98" t="s">
        <v>186</v>
      </c>
      <c r="M19" s="269" t="s">
        <v>207</v>
      </c>
      <c r="N19" s="270"/>
      <c r="O19" s="81" t="s">
        <v>208</v>
      </c>
      <c r="P19" s="115" t="s">
        <v>218</v>
      </c>
      <c r="Q19" s="116" t="s">
        <v>219</v>
      </c>
      <c r="R19" s="116" t="s">
        <v>220</v>
      </c>
    </row>
    <row r="20" spans="1:26" ht="15.75" thickBot="1" x14ac:dyDescent="0.3">
      <c r="A20" s="205" t="s">
        <v>316</v>
      </c>
      <c r="B20" s="200">
        <f>'A-SU-001'!E13</f>
        <v>16.312056737588652</v>
      </c>
      <c r="C20" s="139">
        <f>'A-SU-001'!K13</f>
        <v>83.687943262411352</v>
      </c>
      <c r="D20" s="117">
        <f>'A-SU-001'!C16</f>
        <v>27</v>
      </c>
      <c r="E20" s="117">
        <f>'A-SU-001'!F16</f>
        <v>56</v>
      </c>
      <c r="F20" s="117">
        <f>'A-SU-001'!I16</f>
        <v>0</v>
      </c>
      <c r="G20" s="117">
        <f>'A-SU-001'!L16</f>
        <v>0</v>
      </c>
      <c r="H20" s="118">
        <f>'A-SU-001'!O16</f>
        <v>39</v>
      </c>
      <c r="I20" s="144" t="str">
        <f>IF(J20=1,"Graduado",IF(J20=2,"Especialista",IF(J20=3,"Mestre",IF(J20=4,"Doutor",IF(J20=5,"Pós-Doutor")))))</f>
        <v>Doutor</v>
      </c>
      <c r="J20" s="117">
        <f>'A-SU-001'!C7</f>
        <v>4</v>
      </c>
      <c r="K20" s="139" t="str">
        <f>'A-SU-001'!M7</f>
        <v>Não</v>
      </c>
      <c r="L20" s="139" t="str">
        <f>'A-SU-001'!O7</f>
        <v>Não</v>
      </c>
      <c r="M20" s="267" t="s">
        <v>197</v>
      </c>
      <c r="N20" s="267"/>
      <c r="O20" s="118" t="s">
        <v>201</v>
      </c>
      <c r="P20" s="91" t="str">
        <f>'A-SU-001'!R17</f>
        <v>Estatutario</v>
      </c>
      <c r="Q20" s="117">
        <f>'A-SU-001'!S17</f>
        <v>40</v>
      </c>
      <c r="R20" s="118" t="str">
        <f>'A-SU-001'!T17</f>
        <v>Adjunto</v>
      </c>
      <c r="V20" s="150" t="s">
        <v>174</v>
      </c>
      <c r="W20" s="114" t="s">
        <v>175</v>
      </c>
      <c r="X20" s="81" t="s">
        <v>13</v>
      </c>
      <c r="Y20" s="2"/>
    </row>
    <row r="21" spans="1:26" x14ac:dyDescent="0.25">
      <c r="A21" s="205" t="s">
        <v>317</v>
      </c>
      <c r="B21" s="201">
        <f>'A-SU-002'!E13</f>
        <v>80.808080808080803</v>
      </c>
      <c r="C21" s="94">
        <f>'A-SU-002'!K13</f>
        <v>19.19191919191919</v>
      </c>
      <c r="D21" s="135">
        <f>'A-SU-002'!C16</f>
        <v>23</v>
      </c>
      <c r="E21" s="135">
        <f>'A-SU-002'!F16</f>
        <v>27</v>
      </c>
      <c r="F21" s="135">
        <f>'A-SU-002'!I16</f>
        <v>96</v>
      </c>
      <c r="G21" s="135">
        <f>'A-SU-002'!L16</f>
        <v>11</v>
      </c>
      <c r="H21" s="140">
        <f>'A-SU-002'!O16</f>
        <v>4</v>
      </c>
      <c r="I21" s="97" t="str">
        <f t="shared" ref="I21:I80" si="0">IF(J21=1,"Graduado",IF(J21=2,"Especialista",IF(J21=3,"Mestre",IF(J21=4,"Doutor",IF(J21=5,"Pós-Doutor")))))</f>
        <v>Mestre</v>
      </c>
      <c r="J21" s="134">
        <f>'A-SU-002'!C7</f>
        <v>3</v>
      </c>
      <c r="K21" s="93" t="str">
        <f>'A-SU-002'!M7</f>
        <v>Não</v>
      </c>
      <c r="L21" s="93" t="str">
        <f>'A-SU-002'!O7</f>
        <v>Não</v>
      </c>
      <c r="M21" s="268" t="s">
        <v>200</v>
      </c>
      <c r="N21" s="268"/>
      <c r="O21" s="119" t="s">
        <v>205</v>
      </c>
      <c r="P21" s="85" t="str">
        <f>'A-SU-002'!R17</f>
        <v>CLT-H</v>
      </c>
      <c r="Q21" s="134">
        <f>'A-SU-002'!S17</f>
        <v>20</v>
      </c>
      <c r="R21" s="119" t="str">
        <f>'A-SU-002'!T17</f>
        <v>Substituta</v>
      </c>
      <c r="V21" s="75" t="s">
        <v>169</v>
      </c>
      <c r="W21" s="91">
        <v>12</v>
      </c>
      <c r="X21" s="82">
        <f>W21*100/$W$26</f>
        <v>19.672131147540984</v>
      </c>
      <c r="Y21" s="2"/>
    </row>
    <row r="22" spans="1:26" x14ac:dyDescent="0.25">
      <c r="A22" s="205" t="s">
        <v>318</v>
      </c>
      <c r="B22" s="201">
        <f>'A-SU-003'!E13</f>
        <v>46.899661781285232</v>
      </c>
      <c r="C22" s="94">
        <f>'A-SU-003'!K13</f>
        <v>53.100338218714768</v>
      </c>
      <c r="D22" s="135">
        <f>'A-SU-003'!C16</f>
        <v>24</v>
      </c>
      <c r="E22" s="135">
        <f>'A-SU-003'!F16</f>
        <v>95</v>
      </c>
      <c r="F22" s="135">
        <f>'A-SU-003'!I16</f>
        <v>315</v>
      </c>
      <c r="G22" s="135">
        <f>'A-SU-003'!L16</f>
        <v>17</v>
      </c>
      <c r="H22" s="140">
        <f>'A-SU-003'!O16</f>
        <v>31</v>
      </c>
      <c r="I22" s="97" t="str">
        <f t="shared" si="0"/>
        <v>Pós-Doutor</v>
      </c>
      <c r="J22" s="134">
        <f>'A-SU-003'!C7</f>
        <v>5</v>
      </c>
      <c r="K22" s="93" t="str">
        <f>'A-SU-003'!M7</f>
        <v>Sim</v>
      </c>
      <c r="L22" s="93" t="str">
        <f>'A-SU-003'!O7</f>
        <v>Não</v>
      </c>
      <c r="M22" s="268" t="s">
        <v>204</v>
      </c>
      <c r="N22" s="268"/>
      <c r="O22" s="119" t="s">
        <v>206</v>
      </c>
      <c r="P22" s="85" t="str">
        <f>'A-SU-003'!R17</f>
        <v>Estatutario</v>
      </c>
      <c r="Q22" s="134" t="str">
        <f>'A-SU-003'!S17</f>
        <v>DE</v>
      </c>
      <c r="R22" s="119" t="str">
        <f>'A-SU-003'!T17</f>
        <v>Adjunto</v>
      </c>
      <c r="V22" s="79" t="s">
        <v>170</v>
      </c>
      <c r="W22" s="83">
        <v>25</v>
      </c>
      <c r="X22" s="84">
        <f>W22*100/$W$26</f>
        <v>40.983606557377051</v>
      </c>
    </row>
    <row r="23" spans="1:26" x14ac:dyDescent="0.25">
      <c r="A23" s="205" t="s">
        <v>319</v>
      </c>
      <c r="B23" s="202">
        <f>'A-SU-004'!E13</f>
        <v>60.025542784163477</v>
      </c>
      <c r="C23" s="93">
        <f>'A-SU-004'!K13</f>
        <v>39.974457215836523</v>
      </c>
      <c r="D23" s="101">
        <f>'A-SU-004'!C16</f>
        <v>27</v>
      </c>
      <c r="E23" s="101">
        <f>'A-SU-004'!F16</f>
        <v>65</v>
      </c>
      <c r="F23" s="101">
        <f>'A-SU-004'!I16</f>
        <v>125</v>
      </c>
      <c r="G23" s="101">
        <f>'A-SU-004'!L16</f>
        <v>27</v>
      </c>
      <c r="H23" s="141">
        <f>'A-SU-004'!O16</f>
        <v>29</v>
      </c>
      <c r="I23" s="97" t="str">
        <f t="shared" si="0"/>
        <v>Pós-Doutor</v>
      </c>
      <c r="J23" s="134">
        <f>'A-SU-004'!C7</f>
        <v>5</v>
      </c>
      <c r="K23" s="93" t="str">
        <f>'A-SU-004'!M7</f>
        <v>Não</v>
      </c>
      <c r="L23" s="93" t="str">
        <f>'A-SU-004'!O7</f>
        <v>Não</v>
      </c>
      <c r="M23" s="268" t="s">
        <v>199</v>
      </c>
      <c r="N23" s="268"/>
      <c r="O23" s="119" t="s">
        <v>203</v>
      </c>
      <c r="P23" s="85" t="str">
        <f>'A-SU-004'!R17</f>
        <v>Estatutário</v>
      </c>
      <c r="Q23" s="134">
        <f>'A-SU-004'!S17</f>
        <v>40</v>
      </c>
      <c r="R23" s="119" t="str">
        <f>'A-SU-004'!T17</f>
        <v>Adjunto</v>
      </c>
      <c r="V23" s="76" t="s">
        <v>171</v>
      </c>
      <c r="W23" s="85">
        <v>17</v>
      </c>
      <c r="X23" s="86">
        <f>W23*100/$W$26</f>
        <v>27.868852459016395</v>
      </c>
    </row>
    <row r="24" spans="1:26" x14ac:dyDescent="0.25">
      <c r="A24" s="205" t="s">
        <v>320</v>
      </c>
      <c r="B24" s="201">
        <f>'A-SU-005'!E13</f>
        <v>29.220779220779221</v>
      </c>
      <c r="C24" s="94">
        <f>'A-SU-005'!K13</f>
        <v>70.779220779220779</v>
      </c>
      <c r="D24" s="100">
        <f>'A-SU-005'!C16</f>
        <v>27</v>
      </c>
      <c r="E24" s="100">
        <f>'A-SU-005'!F16</f>
        <v>56</v>
      </c>
      <c r="F24" s="100">
        <f>'A-SU-005'!I16</f>
        <v>0</v>
      </c>
      <c r="G24" s="100">
        <f>'A-SU-005'!L16</f>
        <v>4</v>
      </c>
      <c r="H24" s="142">
        <f>'A-SU-005'!O16</f>
        <v>29</v>
      </c>
      <c r="I24" s="97" t="str">
        <f t="shared" si="0"/>
        <v>Doutor</v>
      </c>
      <c r="J24" s="101">
        <f>'A-SU-005'!C7</f>
        <v>4</v>
      </c>
      <c r="K24" s="101" t="str">
        <f>'A-SU-005'!M7</f>
        <v>Não</v>
      </c>
      <c r="L24" s="101" t="str">
        <f>'A-SU-005'!O7</f>
        <v>Não</v>
      </c>
      <c r="M24" s="268" t="s">
        <v>198</v>
      </c>
      <c r="N24" s="268"/>
      <c r="O24" s="119" t="s">
        <v>202</v>
      </c>
      <c r="P24" s="85" t="str">
        <f>'A-SU-005'!R17</f>
        <v>Estatutario</v>
      </c>
      <c r="Q24" s="134" t="str">
        <f>'A-SU-005'!S17</f>
        <v>DE</v>
      </c>
      <c r="R24" s="119" t="str">
        <f>'A-SU-005'!T17</f>
        <v>Adjunto</v>
      </c>
      <c r="V24" s="77" t="s">
        <v>172</v>
      </c>
      <c r="W24" s="85">
        <v>6</v>
      </c>
      <c r="X24" s="86">
        <f>W24*100/$W$26</f>
        <v>9.8360655737704921</v>
      </c>
    </row>
    <row r="25" spans="1:26" ht="15.75" thickBot="1" x14ac:dyDescent="0.3">
      <c r="A25" s="205" t="s">
        <v>321</v>
      </c>
      <c r="B25" s="201">
        <f>'A-SU-006'!E13</f>
        <v>55.303030303030305</v>
      </c>
      <c r="C25" s="94">
        <f>'A-SU-006'!K13</f>
        <v>44.696969696969695</v>
      </c>
      <c r="D25" s="100">
        <f>'A-SU-006'!C16</f>
        <v>25</v>
      </c>
      <c r="E25" s="100">
        <f>'A-SU-006'!F16</f>
        <v>100</v>
      </c>
      <c r="F25" s="100">
        <f>'A-SU-006'!I16</f>
        <v>270</v>
      </c>
      <c r="G25" s="100">
        <f>'A-SU-006'!L16</f>
        <v>25</v>
      </c>
      <c r="H25" s="142">
        <f>'A-SU-006'!O16</f>
        <v>40</v>
      </c>
      <c r="I25" s="97" t="str">
        <f t="shared" si="0"/>
        <v>Pós-Doutor</v>
      </c>
      <c r="J25" s="101">
        <f>'A-SU-006'!C7</f>
        <v>5</v>
      </c>
      <c r="K25" s="101" t="str">
        <f>'A-SU-006'!M7</f>
        <v>Não</v>
      </c>
      <c r="L25" s="101" t="str">
        <f>'A-SU-006'!O7</f>
        <v>Sim</v>
      </c>
      <c r="M25" s="268" t="s">
        <v>204</v>
      </c>
      <c r="N25" s="268"/>
      <c r="O25" s="119" t="s">
        <v>206</v>
      </c>
      <c r="P25" s="85" t="str">
        <f>'A-SU-006'!R17</f>
        <v>Estatutário</v>
      </c>
      <c r="Q25" s="134">
        <f>'A-SU-006'!S17</f>
        <v>40</v>
      </c>
      <c r="R25" s="119" t="str">
        <f>'A-SU-006'!T17</f>
        <v>Adjunto</v>
      </c>
      <c r="V25" s="78" t="s">
        <v>173</v>
      </c>
      <c r="W25" s="87">
        <v>1</v>
      </c>
      <c r="X25" s="88">
        <f>W25*100/$W$26</f>
        <v>1.639344262295082</v>
      </c>
    </row>
    <row r="26" spans="1:26" ht="15.75" thickBot="1" x14ac:dyDescent="0.3">
      <c r="A26" s="205" t="s">
        <v>322</v>
      </c>
      <c r="B26" s="201">
        <f>'A-SU-007'!E13</f>
        <v>32.551319648093845</v>
      </c>
      <c r="C26" s="94">
        <f>'A-SU-007'!K13</f>
        <v>67.448680351906162</v>
      </c>
      <c r="D26" s="100">
        <f>'A-SU-007'!C16</f>
        <v>24</v>
      </c>
      <c r="E26" s="100">
        <f>'A-SU-007'!F16</f>
        <v>68</v>
      </c>
      <c r="F26" s="100">
        <f>'A-SU-007'!I16</f>
        <v>56</v>
      </c>
      <c r="G26" s="100">
        <f>'A-SU-007'!L16</f>
        <v>5</v>
      </c>
      <c r="H26" s="142">
        <f>'A-SU-007'!O16</f>
        <v>25</v>
      </c>
      <c r="I26" s="97" t="str">
        <f t="shared" si="0"/>
        <v>Doutor</v>
      </c>
      <c r="J26" s="101">
        <f>'A-SU-007'!C7</f>
        <v>4</v>
      </c>
      <c r="K26" s="101" t="str">
        <f>'A-SU-007'!M7</f>
        <v>Não</v>
      </c>
      <c r="L26" s="101" t="str">
        <f>'A-SU-007'!O7</f>
        <v>Não</v>
      </c>
      <c r="M26" s="268" t="s">
        <v>198</v>
      </c>
      <c r="N26" s="268"/>
      <c r="O26" s="119" t="s">
        <v>202</v>
      </c>
      <c r="P26" s="85" t="str">
        <f>'A-SU-007'!R17</f>
        <v>Estatutario</v>
      </c>
      <c r="Q26" s="134" t="str">
        <f>'A-SU-007'!S17</f>
        <v>DE</v>
      </c>
      <c r="R26" s="119" t="str">
        <f>'A-SU-007'!T17</f>
        <v>Adjunto</v>
      </c>
      <c r="W26" s="89">
        <f>SUM(W21:W25)</f>
        <v>61</v>
      </c>
    </row>
    <row r="27" spans="1:26" ht="15.75" thickBot="1" x14ac:dyDescent="0.3">
      <c r="A27" s="205" t="s">
        <v>323</v>
      </c>
      <c r="B27" s="201">
        <f>'A-SU-008'!E13</f>
        <v>31.5</v>
      </c>
      <c r="C27" s="94">
        <f>'A-SU-008'!K13</f>
        <v>68.5</v>
      </c>
      <c r="D27" s="100">
        <f>'A-SU-008'!C16</f>
        <v>24</v>
      </c>
      <c r="E27" s="100">
        <f>'A-SU-008'!F16</f>
        <v>85</v>
      </c>
      <c r="F27" s="100">
        <f>'A-SU-008'!I16</f>
        <v>0</v>
      </c>
      <c r="G27" s="100">
        <f>'A-SU-008'!L16</f>
        <v>0</v>
      </c>
      <c r="H27" s="142">
        <f>'A-SU-008'!O16</f>
        <v>18</v>
      </c>
      <c r="I27" s="97" t="str">
        <f t="shared" si="0"/>
        <v>Pós-Doutor</v>
      </c>
      <c r="J27" s="101">
        <f>'A-SU-008'!C7</f>
        <v>5</v>
      </c>
      <c r="K27" s="101" t="str">
        <f>'A-SU-008'!M7</f>
        <v>Não</v>
      </c>
      <c r="L27" s="101" t="str">
        <f>'A-SU-008'!O7</f>
        <v>Não</v>
      </c>
      <c r="M27" s="268" t="s">
        <v>198</v>
      </c>
      <c r="N27" s="268"/>
      <c r="O27" s="119" t="s">
        <v>202</v>
      </c>
      <c r="P27" s="85" t="str">
        <f>'A-SU-008'!R17</f>
        <v>Estatutario</v>
      </c>
      <c r="Q27" s="134" t="str">
        <f>'A-SU-008'!S17</f>
        <v>DE</v>
      </c>
      <c r="R27" s="119" t="str">
        <f>'A-SU-008'!T17</f>
        <v>Adjunto</v>
      </c>
    </row>
    <row r="28" spans="1:26" ht="15.75" thickBot="1" x14ac:dyDescent="0.3">
      <c r="A28" s="205" t="s">
        <v>324</v>
      </c>
      <c r="B28" s="201">
        <f>'A-SU-009'!E13</f>
        <v>78.181818181818187</v>
      </c>
      <c r="C28" s="94">
        <f>'A-SU-009'!K13</f>
        <v>21.818181818181817</v>
      </c>
      <c r="D28" s="100">
        <f>'A-SU-009'!C16</f>
        <v>27</v>
      </c>
      <c r="E28" s="100">
        <f>'A-SU-009'!F16</f>
        <v>68</v>
      </c>
      <c r="F28" s="100">
        <f>'A-SU-009'!I16</f>
        <v>0</v>
      </c>
      <c r="G28" s="100">
        <f>'A-SU-009'!L16</f>
        <v>7</v>
      </c>
      <c r="H28" s="142">
        <f>'A-SU-009'!O16</f>
        <v>6</v>
      </c>
      <c r="I28" s="97" t="str">
        <f t="shared" si="0"/>
        <v>Doutor</v>
      </c>
      <c r="J28" s="101">
        <f>'A-SU-009'!C7</f>
        <v>4</v>
      </c>
      <c r="K28" s="101" t="str">
        <f>'A-SU-009'!M7</f>
        <v>Não</v>
      </c>
      <c r="L28" s="101" t="str">
        <f>'A-SU-009'!O7</f>
        <v>Não</v>
      </c>
      <c r="M28" s="268" t="s">
        <v>199</v>
      </c>
      <c r="N28" s="268"/>
      <c r="O28" s="119" t="s">
        <v>203</v>
      </c>
      <c r="P28" s="85" t="str">
        <f>'A-SU-009'!R17</f>
        <v>CLT-H</v>
      </c>
      <c r="Q28" s="134">
        <f>'A-SU-009'!S17</f>
        <v>20</v>
      </c>
      <c r="R28" s="119" t="str">
        <f>'A-SU-009'!T17</f>
        <v>Assistente</v>
      </c>
      <c r="U28" s="269" t="s">
        <v>207</v>
      </c>
      <c r="V28" s="284"/>
      <c r="W28" s="96" t="s">
        <v>175</v>
      </c>
      <c r="X28" s="110" t="s">
        <v>13</v>
      </c>
      <c r="Y28" s="108" t="s">
        <v>209</v>
      </c>
      <c r="Z28" s="110"/>
    </row>
    <row r="29" spans="1:26" ht="15" customHeight="1" x14ac:dyDescent="0.25">
      <c r="A29" s="205" t="s">
        <v>325</v>
      </c>
      <c r="B29" s="201">
        <f>'A-SU-010'!E13</f>
        <v>39.130434782608695</v>
      </c>
      <c r="C29" s="94">
        <f>'A-SU-010'!K13</f>
        <v>60.869565217391305</v>
      </c>
      <c r="D29" s="100">
        <f>'A-SU-010'!C16</f>
        <v>24</v>
      </c>
      <c r="E29" s="100">
        <f>'A-SU-010'!F16</f>
        <v>44</v>
      </c>
      <c r="F29" s="100">
        <f>'A-SU-010'!I16</f>
        <v>396</v>
      </c>
      <c r="G29" s="100">
        <f>'A-SU-010'!L16</f>
        <v>2</v>
      </c>
      <c r="H29" s="142">
        <f>'A-SU-010'!O16</f>
        <v>34</v>
      </c>
      <c r="I29" s="97" t="str">
        <f t="shared" si="0"/>
        <v>Doutor</v>
      </c>
      <c r="J29" s="101">
        <f>'A-SU-010'!C7</f>
        <v>4</v>
      </c>
      <c r="K29" s="101" t="str">
        <f>'A-SU-010'!M7</f>
        <v>Não</v>
      </c>
      <c r="L29" s="101" t="str">
        <f>'A-SU-010'!O7</f>
        <v>Não</v>
      </c>
      <c r="M29" s="268" t="s">
        <v>198</v>
      </c>
      <c r="N29" s="268"/>
      <c r="O29" s="119" t="s">
        <v>202</v>
      </c>
      <c r="P29" s="85" t="str">
        <f>'A-SU-010'!R17</f>
        <v>Estatutario</v>
      </c>
      <c r="Q29" s="134" t="str">
        <f>'A-SU-010'!S17</f>
        <v>DE</v>
      </c>
      <c r="R29" s="119" t="str">
        <f>'A-SU-010'!T17</f>
        <v>Adjunto</v>
      </c>
      <c r="U29" s="83" t="s">
        <v>201</v>
      </c>
      <c r="V29" s="172" t="s">
        <v>197</v>
      </c>
      <c r="W29" s="178">
        <v>2</v>
      </c>
      <c r="X29" s="175">
        <f>W29*100/$W$34</f>
        <v>3.278688524590164</v>
      </c>
      <c r="Y29" s="285">
        <f>SUM(W29:W30)</f>
        <v>10</v>
      </c>
      <c r="Z29" s="275" t="s">
        <v>210</v>
      </c>
    </row>
    <row r="30" spans="1:26" ht="15.75" thickBot="1" x14ac:dyDescent="0.3">
      <c r="A30" s="205" t="s">
        <v>326</v>
      </c>
      <c r="B30" s="201">
        <f>'A-SU-011'!E13</f>
        <v>71.014492753623188</v>
      </c>
      <c r="C30" s="94">
        <f>'A-SU-011'!K13</f>
        <v>28.985507246376812</v>
      </c>
      <c r="D30" s="100">
        <f>'A-SU-011'!C16</f>
        <v>21</v>
      </c>
      <c r="E30" s="100">
        <f>'A-SU-011'!F16</f>
        <v>16</v>
      </c>
      <c r="F30" s="100">
        <f>'A-SU-011'!I16</f>
        <v>0</v>
      </c>
      <c r="G30" s="100">
        <f>'A-SU-011'!L16</f>
        <v>13</v>
      </c>
      <c r="H30" s="142">
        <f>'A-SU-011'!O16</f>
        <v>3</v>
      </c>
      <c r="I30" s="97" t="str">
        <f t="shared" si="0"/>
        <v>Especialista</v>
      </c>
      <c r="J30" s="101">
        <f>'A-SU-011'!C7</f>
        <v>2</v>
      </c>
      <c r="K30" s="101" t="str">
        <f>'A-SU-011'!M7</f>
        <v>Não</v>
      </c>
      <c r="L30" s="101" t="str">
        <f>'A-SU-011'!O7</f>
        <v>Não</v>
      </c>
      <c r="M30" s="268" t="s">
        <v>199</v>
      </c>
      <c r="N30" s="268"/>
      <c r="O30" s="119" t="s">
        <v>203</v>
      </c>
      <c r="P30" s="85" t="str">
        <f>'A-SU-011'!R17</f>
        <v>CLT-H</v>
      </c>
      <c r="Q30" s="134">
        <f>'A-SU-011'!S17</f>
        <v>20</v>
      </c>
      <c r="R30" s="119" t="str">
        <f>'A-SU-011'!T17</f>
        <v>Substituto</v>
      </c>
      <c r="U30" s="85" t="s">
        <v>202</v>
      </c>
      <c r="V30" s="173" t="s">
        <v>198</v>
      </c>
      <c r="W30" s="179">
        <v>8</v>
      </c>
      <c r="X30" s="175">
        <f t="shared" ref="X30:X33" si="1">W30*100/$W$34</f>
        <v>13.114754098360656</v>
      </c>
      <c r="Y30" s="286"/>
      <c r="Z30" s="276"/>
    </row>
    <row r="31" spans="1:26" ht="15.75" thickBot="1" x14ac:dyDescent="0.3">
      <c r="A31" s="205" t="s">
        <v>327</v>
      </c>
      <c r="B31" s="201">
        <f>'A-SU-012'!E13</f>
        <v>74.149659863945573</v>
      </c>
      <c r="C31" s="94">
        <f>'A-SU-012'!K13</f>
        <v>25.85034013605442</v>
      </c>
      <c r="D31" s="100">
        <f>'A-SU-012'!C16</f>
        <v>23</v>
      </c>
      <c r="E31" s="100">
        <f>'A-SU-012'!F16</f>
        <v>36</v>
      </c>
      <c r="F31" s="100">
        <f>'A-SU-012'!I16</f>
        <v>48</v>
      </c>
      <c r="G31" s="100">
        <f>'A-SU-012'!L16</f>
        <v>27</v>
      </c>
      <c r="H31" s="142">
        <f>'A-SU-012'!O16</f>
        <v>13</v>
      </c>
      <c r="I31" s="97" t="str">
        <f t="shared" si="0"/>
        <v>Mestre</v>
      </c>
      <c r="J31" s="101">
        <f>'A-SU-012'!C7</f>
        <v>3</v>
      </c>
      <c r="K31" s="101" t="str">
        <f>'A-SU-012'!M7</f>
        <v>Não</v>
      </c>
      <c r="L31" s="101" t="str">
        <f>'A-SU-012'!O7</f>
        <v>Sim</v>
      </c>
      <c r="M31" s="268" t="s">
        <v>199</v>
      </c>
      <c r="N31" s="268"/>
      <c r="O31" s="119" t="s">
        <v>203</v>
      </c>
      <c r="P31" s="85" t="str">
        <f>'A-SU-012'!R17</f>
        <v>CLT-H</v>
      </c>
      <c r="Q31" s="134">
        <f>'A-SU-012'!S17</f>
        <v>30</v>
      </c>
      <c r="R31" s="119" t="str">
        <f>'A-SU-012'!T17</f>
        <v>Substituto</v>
      </c>
      <c r="U31" s="85" t="s">
        <v>206</v>
      </c>
      <c r="V31" s="173" t="s">
        <v>204</v>
      </c>
      <c r="W31" s="179">
        <v>14</v>
      </c>
      <c r="X31" s="175">
        <f t="shared" si="1"/>
        <v>22.950819672131146</v>
      </c>
    </row>
    <row r="32" spans="1:26" ht="15" customHeight="1" x14ac:dyDescent="0.25">
      <c r="A32" s="205" t="s">
        <v>328</v>
      </c>
      <c r="B32" s="201">
        <f>'A-SU-013'!E13</f>
        <v>50.222222222222221</v>
      </c>
      <c r="C32" s="94">
        <f>'A-SU-013'!K13</f>
        <v>49.777777777777779</v>
      </c>
      <c r="D32" s="100">
        <f>'A-SU-013'!C16</f>
        <v>22</v>
      </c>
      <c r="E32" s="100">
        <f>'A-SU-013'!F16</f>
        <v>36</v>
      </c>
      <c r="F32" s="100">
        <f>'A-SU-013'!I16</f>
        <v>0</v>
      </c>
      <c r="G32" s="100">
        <f>'A-SU-013'!L16</f>
        <v>34</v>
      </c>
      <c r="H32" s="142">
        <f>'A-SU-013'!O16</f>
        <v>15</v>
      </c>
      <c r="I32" s="97" t="str">
        <f t="shared" si="0"/>
        <v>Doutor</v>
      </c>
      <c r="J32" s="101">
        <f>'A-SU-013'!C7</f>
        <v>4</v>
      </c>
      <c r="K32" s="101" t="str">
        <f>'A-SU-013'!M7</f>
        <v>Sim</v>
      </c>
      <c r="L32" s="101" t="str">
        <f>'A-SU-013'!O7</f>
        <v>Não</v>
      </c>
      <c r="M32" s="268" t="s">
        <v>204</v>
      </c>
      <c r="N32" s="268"/>
      <c r="O32" s="119" t="s">
        <v>206</v>
      </c>
      <c r="P32" s="85" t="str">
        <f>'A-SU-013'!R17</f>
        <v>Estatutario</v>
      </c>
      <c r="Q32" s="134" t="str">
        <f>'A-SU-013'!S17</f>
        <v>DE</v>
      </c>
      <c r="R32" s="119" t="str">
        <f>'A-SU-013'!T17</f>
        <v>Adjunto</v>
      </c>
      <c r="U32" s="85" t="s">
        <v>203</v>
      </c>
      <c r="V32" s="173" t="s">
        <v>199</v>
      </c>
      <c r="W32" s="179">
        <v>29</v>
      </c>
      <c r="X32" s="175">
        <f t="shared" si="1"/>
        <v>47.540983606557376</v>
      </c>
      <c r="Y32" s="273">
        <f>SUM(X32:X33)</f>
        <v>60.655737704918032</v>
      </c>
      <c r="Z32" s="277" t="s">
        <v>211</v>
      </c>
    </row>
    <row r="33" spans="1:26" ht="15.75" thickBot="1" x14ac:dyDescent="0.3">
      <c r="A33" s="205" t="s">
        <v>329</v>
      </c>
      <c r="B33" s="201">
        <f>'A-SU-014'!E13</f>
        <v>14.479638009049774</v>
      </c>
      <c r="C33" s="199">
        <f>'A-SU-014'!K13</f>
        <v>85.520361990950221</v>
      </c>
      <c r="D33" s="100">
        <f>'A-SU-014'!C16</f>
        <v>25</v>
      </c>
      <c r="E33" s="100">
        <f>'A-SU-014'!F16</f>
        <v>44</v>
      </c>
      <c r="F33" s="100">
        <f>'A-SU-014'!I16</f>
        <v>0</v>
      </c>
      <c r="G33" s="100">
        <f>'A-SU-014'!L16</f>
        <v>2</v>
      </c>
      <c r="H33" s="142">
        <f>'A-SU-014'!O16</f>
        <v>31</v>
      </c>
      <c r="I33" s="97" t="str">
        <f t="shared" si="0"/>
        <v>Doutor</v>
      </c>
      <c r="J33" s="101">
        <f>'A-SU-014'!C7</f>
        <v>4</v>
      </c>
      <c r="K33" s="101" t="str">
        <f>'A-SU-014'!M7</f>
        <v>Não</v>
      </c>
      <c r="L33" s="101" t="str">
        <f>'A-SU-014'!O7</f>
        <v>Não</v>
      </c>
      <c r="M33" s="271" t="s">
        <v>197</v>
      </c>
      <c r="N33" s="271"/>
      <c r="O33" s="119" t="s">
        <v>201</v>
      </c>
      <c r="P33" s="85" t="str">
        <f>'A-SU-014'!R17</f>
        <v>Estatutario</v>
      </c>
      <c r="Q33" s="134" t="str">
        <f>'A-SU-014'!S17</f>
        <v>DE</v>
      </c>
      <c r="R33" s="119" t="str">
        <f>'A-SU-014'!T17</f>
        <v>Assistente</v>
      </c>
      <c r="U33" s="87" t="s">
        <v>205</v>
      </c>
      <c r="V33" s="174" t="s">
        <v>200</v>
      </c>
      <c r="W33" s="180">
        <v>8</v>
      </c>
      <c r="X33" s="125">
        <f t="shared" si="1"/>
        <v>13.114754098360656</v>
      </c>
      <c r="Y33" s="274"/>
      <c r="Z33" s="278"/>
    </row>
    <row r="34" spans="1:26" ht="15.75" thickBot="1" x14ac:dyDescent="0.3">
      <c r="A34" s="205" t="s">
        <v>330</v>
      </c>
      <c r="B34" s="201">
        <f>'A-SU-015'!E13</f>
        <v>79.107142857142861</v>
      </c>
      <c r="C34" s="94">
        <f>'A-SU-015'!K13</f>
        <v>20.892857142857142</v>
      </c>
      <c r="D34" s="100">
        <f>'A-SU-015'!C16</f>
        <v>26</v>
      </c>
      <c r="E34" s="100">
        <f>'A-SU-015'!F16</f>
        <v>52</v>
      </c>
      <c r="F34" s="100">
        <f>'A-SU-015'!I16</f>
        <v>936</v>
      </c>
      <c r="G34" s="100">
        <f>'A-SU-015'!L16</f>
        <v>34</v>
      </c>
      <c r="H34" s="142">
        <f>'A-SU-015'!O16</f>
        <v>1</v>
      </c>
      <c r="I34" s="97" t="str">
        <f t="shared" si="0"/>
        <v>Doutor</v>
      </c>
      <c r="J34" s="101">
        <f>'A-SU-015'!C7</f>
        <v>4</v>
      </c>
      <c r="K34" s="101" t="str">
        <f>'A-SU-015'!M7</f>
        <v>Não</v>
      </c>
      <c r="L34" s="101" t="str">
        <f>'A-SU-015'!O7</f>
        <v>Não</v>
      </c>
      <c r="M34" s="268" t="s">
        <v>199</v>
      </c>
      <c r="N34" s="268"/>
      <c r="O34" s="119" t="s">
        <v>203</v>
      </c>
      <c r="P34" s="85" t="str">
        <f>'A-SU-015'!R17</f>
        <v>CLT-H</v>
      </c>
      <c r="Q34" s="134">
        <f>'A-SU-015'!S17</f>
        <v>12</v>
      </c>
      <c r="R34" s="119" t="str">
        <f>'A-SU-015'!T17</f>
        <v>Substituto</v>
      </c>
      <c r="W34" s="89">
        <f>SUM(W29:W33)</f>
        <v>61</v>
      </c>
    </row>
    <row r="35" spans="1:26" x14ac:dyDescent="0.25">
      <c r="A35" s="205" t="s">
        <v>331</v>
      </c>
      <c r="B35" s="201">
        <f>'A-SU-016'!E13</f>
        <v>64.473684210526315</v>
      </c>
      <c r="C35" s="94">
        <f>'A-SU-016'!K13</f>
        <v>35.526315789473685</v>
      </c>
      <c r="D35" s="100">
        <f>'A-SU-016'!C16</f>
        <v>22</v>
      </c>
      <c r="E35" s="100">
        <f>'A-SU-016'!F16</f>
        <v>27</v>
      </c>
      <c r="F35" s="100">
        <f>'A-SU-016'!I16</f>
        <v>339</v>
      </c>
      <c r="G35" s="100">
        <f>'A-SU-016'!L16</f>
        <v>17</v>
      </c>
      <c r="H35" s="142">
        <f>'A-SU-016'!O16</f>
        <v>16</v>
      </c>
      <c r="I35" s="97" t="str">
        <f t="shared" si="0"/>
        <v>Mestre</v>
      </c>
      <c r="J35" s="101">
        <f>'A-SU-016'!C7</f>
        <v>3</v>
      </c>
      <c r="K35" s="101" t="str">
        <f>'A-SU-016'!M7</f>
        <v>Não</v>
      </c>
      <c r="L35" s="101" t="str">
        <f>'A-SU-016'!O7</f>
        <v>Não</v>
      </c>
      <c r="M35" s="268" t="s">
        <v>199</v>
      </c>
      <c r="N35" s="268"/>
      <c r="O35" s="119" t="s">
        <v>203</v>
      </c>
      <c r="P35" s="85" t="str">
        <f>'A-SU-016'!R17</f>
        <v>Estatutario</v>
      </c>
      <c r="Q35" s="134">
        <f>'A-SU-016'!S17</f>
        <v>20</v>
      </c>
      <c r="R35" s="119" t="str">
        <f>'A-SU-016'!T17</f>
        <v>Assistente</v>
      </c>
    </row>
    <row r="36" spans="1:26" ht="15.75" thickBot="1" x14ac:dyDescent="0.3">
      <c r="A36" s="205" t="s">
        <v>332</v>
      </c>
      <c r="B36" s="201">
        <f>'A-SU-017'!E13</f>
        <v>69.318181818181813</v>
      </c>
      <c r="C36" s="94">
        <f>'A-SU-017'!K13</f>
        <v>30.681818181818183</v>
      </c>
      <c r="D36" s="100">
        <f>'A-SU-017'!C16</f>
        <v>27</v>
      </c>
      <c r="E36" s="100">
        <f>'A-SU-017'!F16</f>
        <v>64</v>
      </c>
      <c r="F36" s="100">
        <f>'A-SU-017'!I16</f>
        <v>168</v>
      </c>
      <c r="G36" s="100">
        <f>'A-SU-017'!L16</f>
        <v>21</v>
      </c>
      <c r="H36" s="142">
        <f>'A-SU-017'!O16</f>
        <v>9</v>
      </c>
      <c r="I36" s="97" t="str">
        <f t="shared" si="0"/>
        <v>Doutor</v>
      </c>
      <c r="J36" s="101">
        <f>'A-SU-017'!C7</f>
        <v>4</v>
      </c>
      <c r="K36" s="101" t="str">
        <f>'A-SU-017'!M7</f>
        <v>Não</v>
      </c>
      <c r="L36" s="101" t="str">
        <f>'A-SU-017'!O7</f>
        <v>Não</v>
      </c>
      <c r="M36" s="268" t="s">
        <v>199</v>
      </c>
      <c r="N36" s="268"/>
      <c r="O36" s="119" t="s">
        <v>203</v>
      </c>
      <c r="P36" s="85" t="str">
        <f>'A-SU-017'!R17</f>
        <v>Estatutario</v>
      </c>
      <c r="Q36" s="134">
        <f>'A-SU-017'!S17</f>
        <v>20</v>
      </c>
      <c r="R36" s="119" t="str">
        <f>'A-SU-017'!T17</f>
        <v>Assistente</v>
      </c>
    </row>
    <row r="37" spans="1:26" ht="15.75" thickBot="1" x14ac:dyDescent="0.3">
      <c r="A37" s="205" t="s">
        <v>333</v>
      </c>
      <c r="B37" s="201">
        <f>'A-SU-018'!E13</f>
        <v>77.777777777777771</v>
      </c>
      <c r="C37" s="94">
        <f>'A-SU-018'!K13</f>
        <v>22.222222222222221</v>
      </c>
      <c r="D37" s="100">
        <f>'A-SU-018'!C16</f>
        <v>21</v>
      </c>
      <c r="E37" s="100">
        <f>'A-SU-018'!F16</f>
        <v>16</v>
      </c>
      <c r="F37" s="100">
        <f>'A-SU-018'!I16</f>
        <v>96</v>
      </c>
      <c r="G37" s="100">
        <f>'A-SU-018'!L16</f>
        <v>7</v>
      </c>
      <c r="H37" s="142">
        <f>'A-SU-018'!O16</f>
        <v>2</v>
      </c>
      <c r="I37" s="97" t="str">
        <f t="shared" si="0"/>
        <v>Especialista</v>
      </c>
      <c r="J37" s="101">
        <f>'A-SU-018'!C7</f>
        <v>2</v>
      </c>
      <c r="K37" s="101" t="str">
        <f>'A-SU-018'!M7</f>
        <v>Não</v>
      </c>
      <c r="L37" s="101" t="str">
        <f>'A-SU-018'!O7</f>
        <v>Não</v>
      </c>
      <c r="M37" s="268" t="s">
        <v>199</v>
      </c>
      <c r="N37" s="268"/>
      <c r="O37" s="119" t="s">
        <v>203</v>
      </c>
      <c r="P37" s="85" t="str">
        <f>'A-SU-018'!R17</f>
        <v>CLT-H</v>
      </c>
      <c r="Q37" s="134">
        <f>'A-SU-018'!S17</f>
        <v>20</v>
      </c>
      <c r="R37" s="119" t="str">
        <f>'A-SU-018'!T17</f>
        <v>Substituto</v>
      </c>
      <c r="V37" s="150" t="s">
        <v>218</v>
      </c>
      <c r="W37" s="109" t="s">
        <v>175</v>
      </c>
      <c r="X37" s="96" t="s">
        <v>13</v>
      </c>
    </row>
    <row r="38" spans="1:26" x14ac:dyDescent="0.25">
      <c r="A38" s="205" t="s">
        <v>334</v>
      </c>
      <c r="B38" s="201">
        <f>'A-SU-019'!E13</f>
        <v>80.071174377224196</v>
      </c>
      <c r="C38" s="94">
        <f>'A-SU-019'!K13</f>
        <v>19.9288256227758</v>
      </c>
      <c r="D38" s="100">
        <f>'A-SU-019'!C16</f>
        <v>22</v>
      </c>
      <c r="E38" s="100">
        <f>'A-SU-019'!F16</f>
        <v>36</v>
      </c>
      <c r="F38" s="100">
        <f>'A-SU-019'!I16</f>
        <v>318</v>
      </c>
      <c r="G38" s="100">
        <f>'A-SU-019'!L16</f>
        <v>81</v>
      </c>
      <c r="H38" s="142">
        <f>'A-SU-019'!O16</f>
        <v>39</v>
      </c>
      <c r="I38" s="97" t="str">
        <f t="shared" si="0"/>
        <v>Mestre</v>
      </c>
      <c r="J38" s="101">
        <f>'A-SU-019'!C7</f>
        <v>3</v>
      </c>
      <c r="K38" s="101" t="str">
        <f>'A-SU-019'!M7</f>
        <v>Não</v>
      </c>
      <c r="L38" s="101" t="str">
        <f>'A-SU-019'!O7</f>
        <v>Não</v>
      </c>
      <c r="M38" s="268" t="s">
        <v>200</v>
      </c>
      <c r="N38" s="268"/>
      <c r="O38" s="119" t="s">
        <v>205</v>
      </c>
      <c r="P38" s="85" t="str">
        <f>'A-SU-019'!R17</f>
        <v>Estatutario</v>
      </c>
      <c r="Q38" s="134">
        <f>'A-SU-019'!S17</f>
        <v>20</v>
      </c>
      <c r="R38" s="119" t="str">
        <f>'A-SU-019'!T17</f>
        <v>Assistente</v>
      </c>
      <c r="V38" s="120" t="s">
        <v>222</v>
      </c>
      <c r="W38" s="118">
        <v>0</v>
      </c>
      <c r="X38" s="121">
        <f>W38*100/$W$43</f>
        <v>0</v>
      </c>
    </row>
    <row r="39" spans="1:26" x14ac:dyDescent="0.25">
      <c r="A39" s="205" t="s">
        <v>335</v>
      </c>
      <c r="B39" s="201">
        <f>'A-SU-020'!E13</f>
        <v>39.316239316239319</v>
      </c>
      <c r="C39" s="94">
        <f>'A-SU-020'!K13</f>
        <v>60.683760683760681</v>
      </c>
      <c r="D39" s="100">
        <f>'A-SU-020'!C16</f>
        <v>36</v>
      </c>
      <c r="E39" s="100">
        <f>'A-SU-020'!F16</f>
        <v>112</v>
      </c>
      <c r="F39" s="100">
        <f>'A-SU-020'!I16</f>
        <v>112</v>
      </c>
      <c r="G39" s="100">
        <f>'A-SU-020'!L16</f>
        <v>16</v>
      </c>
      <c r="H39" s="142">
        <f>'A-SU-020'!O16</f>
        <v>69</v>
      </c>
      <c r="I39" s="97" t="str">
        <f t="shared" si="0"/>
        <v>Doutor</v>
      </c>
      <c r="J39" s="101">
        <f>'A-SU-020'!C7</f>
        <v>4</v>
      </c>
      <c r="K39" s="101" t="str">
        <f>'A-SU-020'!M7</f>
        <v>Sim</v>
      </c>
      <c r="L39" s="101" t="str">
        <f>'A-SU-020'!O7</f>
        <v>Sim</v>
      </c>
      <c r="M39" s="268" t="s">
        <v>198</v>
      </c>
      <c r="N39" s="268"/>
      <c r="O39" s="119" t="s">
        <v>202</v>
      </c>
      <c r="P39" s="85" t="str">
        <f>'A-SU-020'!R17</f>
        <v>Estatutario</v>
      </c>
      <c r="Q39" s="134">
        <f>'A-SU-020'!S17</f>
        <v>40</v>
      </c>
      <c r="R39" s="119" t="str">
        <f>'A-SU-020'!T17</f>
        <v>Adjunto</v>
      </c>
      <c r="V39" s="76" t="s">
        <v>224</v>
      </c>
      <c r="W39" s="140">
        <v>0</v>
      </c>
      <c r="X39" s="121">
        <f>W39*100/$W$43</f>
        <v>0</v>
      </c>
    </row>
    <row r="40" spans="1:26" x14ac:dyDescent="0.25">
      <c r="A40" s="205" t="s">
        <v>336</v>
      </c>
      <c r="B40" s="201">
        <f>'A-SU-021'!E13</f>
        <v>53.763440860215056</v>
      </c>
      <c r="C40" s="94">
        <f>'A-SU-021'!K13</f>
        <v>46.236559139784944</v>
      </c>
      <c r="D40" s="100">
        <f>'A-SU-021'!C16</f>
        <v>16</v>
      </c>
      <c r="E40" s="100">
        <f>'A-SU-021'!F16</f>
        <v>2</v>
      </c>
      <c r="F40" s="100">
        <f>'A-SU-021'!I16</f>
        <v>98</v>
      </c>
      <c r="G40" s="100">
        <f>'A-SU-021'!L16</f>
        <v>2</v>
      </c>
      <c r="H40" s="142">
        <f>'A-SU-021'!O16</f>
        <v>2</v>
      </c>
      <c r="I40" s="97" t="str">
        <f t="shared" si="0"/>
        <v>Graduado</v>
      </c>
      <c r="J40" s="101">
        <f>'A-SU-021'!C7</f>
        <v>1</v>
      </c>
      <c r="K40" s="101" t="str">
        <f>'A-SU-021'!M7</f>
        <v>Não</v>
      </c>
      <c r="L40" s="101" t="str">
        <f>'A-SU-021'!O7</f>
        <v>Não</v>
      </c>
      <c r="M40" s="268" t="s">
        <v>204</v>
      </c>
      <c r="N40" s="268"/>
      <c r="O40" s="119" t="s">
        <v>206</v>
      </c>
      <c r="P40" s="85" t="str">
        <f>'A-SU-021'!R17</f>
        <v>CLT-H</v>
      </c>
      <c r="Q40" s="134">
        <f>'A-SU-021'!S17</f>
        <v>40</v>
      </c>
      <c r="R40" s="119" t="str">
        <f>'A-SU-021'!T17</f>
        <v>Substituto</v>
      </c>
      <c r="V40" s="76" t="s">
        <v>225</v>
      </c>
      <c r="W40" s="119">
        <v>22</v>
      </c>
      <c r="X40" s="121">
        <f>W40*100/$W$43</f>
        <v>36.065573770491802</v>
      </c>
    </row>
    <row r="41" spans="1:26" x14ac:dyDescent="0.25">
      <c r="A41" s="205" t="s">
        <v>337</v>
      </c>
      <c r="B41" s="201">
        <f>'A-SU-022'!E13</f>
        <v>82.524271844660191</v>
      </c>
      <c r="C41" s="94">
        <f>'A-SU-022'!K13</f>
        <v>17.475728155339805</v>
      </c>
      <c r="D41" s="100">
        <f>'A-SU-022'!C16</f>
        <v>19</v>
      </c>
      <c r="E41" s="100">
        <f>'A-SU-022'!F16</f>
        <v>10</v>
      </c>
      <c r="F41" s="100">
        <f>'A-SU-022'!I16</f>
        <v>28</v>
      </c>
      <c r="G41" s="100">
        <f>'A-SU-022'!L16</f>
        <v>16</v>
      </c>
      <c r="H41" s="142">
        <f>'A-SU-022'!O16</f>
        <v>5</v>
      </c>
      <c r="I41" s="97" t="str">
        <f t="shared" si="0"/>
        <v>Especialista</v>
      </c>
      <c r="J41" s="101">
        <f>'A-SU-022'!C7</f>
        <v>2</v>
      </c>
      <c r="K41" s="101" t="str">
        <f>'A-SU-022'!M7</f>
        <v>Não</v>
      </c>
      <c r="L41" s="101" t="str">
        <f>'A-SU-022'!O7</f>
        <v>Não</v>
      </c>
      <c r="M41" s="268" t="s">
        <v>200</v>
      </c>
      <c r="N41" s="268"/>
      <c r="O41" s="119" t="s">
        <v>205</v>
      </c>
      <c r="P41" s="85" t="str">
        <f>'A-SU-022'!R17</f>
        <v>CLT-H</v>
      </c>
      <c r="Q41" s="134">
        <f>'A-SU-022'!S17</f>
        <v>4</v>
      </c>
      <c r="R41" s="119" t="str">
        <f>'A-SU-022'!T17</f>
        <v>Substituto</v>
      </c>
      <c r="V41" s="76" t="s">
        <v>226</v>
      </c>
      <c r="W41" s="119">
        <v>1</v>
      </c>
      <c r="X41" s="121">
        <f>W41*100/$W$43</f>
        <v>1.639344262295082</v>
      </c>
    </row>
    <row r="42" spans="1:26" ht="15.75" thickBot="1" x14ac:dyDescent="0.3">
      <c r="A42" s="205" t="s">
        <v>338</v>
      </c>
      <c r="B42" s="201">
        <f>'A-SU-023'!E13</f>
        <v>79.452054794520549</v>
      </c>
      <c r="C42" s="94">
        <f>'A-SU-023'!K13</f>
        <v>20.547945205479451</v>
      </c>
      <c r="D42" s="100">
        <f>'A-SU-023'!C16</f>
        <v>26</v>
      </c>
      <c r="E42" s="100">
        <f>'A-SU-023'!F16</f>
        <v>64</v>
      </c>
      <c r="F42" s="100">
        <f>'A-SU-023'!I16</f>
        <v>512</v>
      </c>
      <c r="G42" s="100">
        <f>'A-SU-023'!L16</f>
        <v>20</v>
      </c>
      <c r="H42" s="142">
        <f>'A-SU-023'!O16</f>
        <v>13</v>
      </c>
      <c r="I42" s="97" t="str">
        <f t="shared" si="0"/>
        <v>Doutor</v>
      </c>
      <c r="J42" s="101">
        <f>'A-SU-023'!C7</f>
        <v>4</v>
      </c>
      <c r="K42" s="101" t="str">
        <f>'A-SU-023'!M7</f>
        <v>Não</v>
      </c>
      <c r="L42" s="101" t="str">
        <f>'A-SU-023'!O7</f>
        <v>Não</v>
      </c>
      <c r="M42" s="268" t="s">
        <v>199</v>
      </c>
      <c r="N42" s="268"/>
      <c r="O42" s="119" t="s">
        <v>203</v>
      </c>
      <c r="P42" s="85" t="str">
        <f>'A-SU-023'!R17</f>
        <v>CLT-H</v>
      </c>
      <c r="Q42" s="134">
        <f>'A-SU-023'!S17</f>
        <v>20</v>
      </c>
      <c r="R42" s="119" t="str">
        <f>'A-SU-023'!T17</f>
        <v>Substituto</v>
      </c>
      <c r="V42" s="171" t="s">
        <v>270</v>
      </c>
      <c r="W42" s="145">
        <v>38</v>
      </c>
      <c r="X42" s="125">
        <f>W42*100/$W$43</f>
        <v>62.295081967213115</v>
      </c>
    </row>
    <row r="43" spans="1:26" ht="15.75" thickBot="1" x14ac:dyDescent="0.3">
      <c r="A43" s="205" t="s">
        <v>339</v>
      </c>
      <c r="B43" s="201">
        <f>'A-SU-024'!E13</f>
        <v>71.74887892376681</v>
      </c>
      <c r="C43" s="94">
        <f>'A-SU-024'!K13</f>
        <v>28.251121076233183</v>
      </c>
      <c r="D43" s="100">
        <f>'A-SU-024'!C16</f>
        <v>22</v>
      </c>
      <c r="E43" s="100">
        <f>'A-SU-024'!F16</f>
        <v>44</v>
      </c>
      <c r="F43" s="100">
        <f>'A-SU-024'!I16</f>
        <v>200</v>
      </c>
      <c r="G43" s="100">
        <f>'A-SU-024'!L16</f>
        <v>18</v>
      </c>
      <c r="H43" s="142">
        <f>'A-SU-024'!O16</f>
        <v>5</v>
      </c>
      <c r="I43" s="97" t="str">
        <f t="shared" si="0"/>
        <v>Doutor</v>
      </c>
      <c r="J43" s="101">
        <f>'A-SU-024'!C7</f>
        <v>4</v>
      </c>
      <c r="K43" s="101" t="str">
        <f>'A-SU-024'!M7</f>
        <v>Não</v>
      </c>
      <c r="L43" s="101" t="str">
        <f>'A-SU-024'!O7</f>
        <v>Não</v>
      </c>
      <c r="M43" s="268" t="s">
        <v>199</v>
      </c>
      <c r="N43" s="268"/>
      <c r="O43" s="119" t="s">
        <v>203</v>
      </c>
      <c r="P43" s="85" t="str">
        <f>'A-SU-024'!R17</f>
        <v>CLT-H</v>
      </c>
      <c r="Q43" s="134">
        <f>'A-SU-024'!S17</f>
        <v>30</v>
      </c>
      <c r="R43" s="119" t="str">
        <f>'A-SU-024'!T17</f>
        <v>Substituto</v>
      </c>
      <c r="W43" s="89">
        <f>SUM(W38:W42)</f>
        <v>61</v>
      </c>
    </row>
    <row r="44" spans="1:26" ht="15.75" thickBot="1" x14ac:dyDescent="0.3">
      <c r="A44" s="205" t="s">
        <v>340</v>
      </c>
      <c r="B44" s="201">
        <f>'A-SU-025'!E13</f>
        <v>71.578947368421055</v>
      </c>
      <c r="C44" s="94">
        <f>'A-SU-025'!K13</f>
        <v>28.421052631578949</v>
      </c>
      <c r="D44" s="100">
        <f>'A-SU-025'!C16</f>
        <v>19</v>
      </c>
      <c r="E44" s="100">
        <f>'A-SU-025'!F16</f>
        <v>27</v>
      </c>
      <c r="F44" s="100">
        <f>'A-SU-025'!I16</f>
        <v>96</v>
      </c>
      <c r="G44" s="100">
        <f>'A-SU-025'!L16</f>
        <v>31</v>
      </c>
      <c r="H44" s="142">
        <f>'A-SU-025'!O16</f>
        <v>27</v>
      </c>
      <c r="I44" s="97" t="str">
        <f t="shared" si="0"/>
        <v>Mestre</v>
      </c>
      <c r="J44" s="101">
        <f>'A-SU-025'!C7</f>
        <v>3</v>
      </c>
      <c r="K44" s="101" t="str">
        <f>'A-SU-025'!M7</f>
        <v>Não</v>
      </c>
      <c r="L44" s="101" t="str">
        <f>'A-SU-025'!O7</f>
        <v>Não</v>
      </c>
      <c r="M44" s="268" t="s">
        <v>199</v>
      </c>
      <c r="N44" s="268"/>
      <c r="O44" s="119" t="s">
        <v>203</v>
      </c>
      <c r="P44" s="85" t="str">
        <f>'A-SU-025'!R17</f>
        <v>Estatutario</v>
      </c>
      <c r="Q44" s="134">
        <f>'A-SU-025'!S17</f>
        <v>12</v>
      </c>
      <c r="R44" s="119" t="str">
        <f>'A-SU-025'!T17</f>
        <v>Adjunto</v>
      </c>
    </row>
    <row r="45" spans="1:26" ht="15.75" thickBot="1" x14ac:dyDescent="0.3">
      <c r="A45" s="205" t="s">
        <v>341</v>
      </c>
      <c r="B45" s="201">
        <f>'A-SU-026'!E13</f>
        <v>75</v>
      </c>
      <c r="C45" s="94">
        <f>'A-SU-026'!K13</f>
        <v>25</v>
      </c>
      <c r="D45" s="100">
        <f>'A-SU-026'!C16</f>
        <v>27</v>
      </c>
      <c r="E45" s="100">
        <f>'A-SU-026'!F16</f>
        <v>63</v>
      </c>
      <c r="F45" s="100">
        <f>'A-SU-026'!I16</f>
        <v>771</v>
      </c>
      <c r="G45" s="100">
        <f>'A-SU-026'!L16</f>
        <v>12</v>
      </c>
      <c r="H45" s="142">
        <f>'A-SU-026'!O16</f>
        <v>3</v>
      </c>
      <c r="I45" s="97" t="str">
        <f t="shared" si="0"/>
        <v>Mestre</v>
      </c>
      <c r="J45" s="101">
        <f>'A-SU-026'!C7</f>
        <v>3</v>
      </c>
      <c r="K45" s="101" t="str">
        <f>'A-SU-026'!M7</f>
        <v>Não</v>
      </c>
      <c r="L45" s="101" t="str">
        <f>'A-SU-026'!O7</f>
        <v>Não</v>
      </c>
      <c r="M45" s="268" t="s">
        <v>199</v>
      </c>
      <c r="N45" s="268"/>
      <c r="O45" s="119" t="s">
        <v>203</v>
      </c>
      <c r="P45" s="85" t="str">
        <f>'A-SU-026'!R17</f>
        <v>CLT-H</v>
      </c>
      <c r="Q45" s="134">
        <f>'A-SU-026'!S17</f>
        <v>20</v>
      </c>
      <c r="R45" s="119" t="str">
        <f>'A-SU-026'!T17</f>
        <v>Substituto</v>
      </c>
      <c r="V45" s="150" t="s">
        <v>227</v>
      </c>
      <c r="W45" s="96" t="s">
        <v>175</v>
      </c>
      <c r="X45" s="96" t="s">
        <v>13</v>
      </c>
    </row>
    <row r="46" spans="1:26" x14ac:dyDescent="0.25">
      <c r="A46" s="205" t="s">
        <v>342</v>
      </c>
      <c r="B46" s="201">
        <f>'A-SU-027'!E13</f>
        <v>66.666666666666671</v>
      </c>
      <c r="C46" s="94">
        <f>'A-SU-027'!K13</f>
        <v>33.333333333333336</v>
      </c>
      <c r="D46" s="100">
        <f>'A-SU-027'!C16</f>
        <v>23</v>
      </c>
      <c r="E46" s="100">
        <f>'A-SU-027'!F16</f>
        <v>40</v>
      </c>
      <c r="F46" s="100">
        <f>'A-SU-027'!I16</f>
        <v>316</v>
      </c>
      <c r="G46" s="100">
        <f>'A-SU-027'!L16</f>
        <v>44</v>
      </c>
      <c r="H46" s="142">
        <f>'A-SU-027'!O16</f>
        <v>14</v>
      </c>
      <c r="I46" s="97" t="str">
        <f t="shared" si="0"/>
        <v>Doutor</v>
      </c>
      <c r="J46" s="101">
        <f>'A-SU-027'!C7</f>
        <v>4</v>
      </c>
      <c r="K46" s="101" t="str">
        <f>'A-SU-027'!M7</f>
        <v>Não</v>
      </c>
      <c r="L46" s="101" t="str">
        <f>'A-SU-027'!O7</f>
        <v>Não</v>
      </c>
      <c r="M46" s="268" t="s">
        <v>199</v>
      </c>
      <c r="N46" s="268"/>
      <c r="O46" s="119" t="s">
        <v>203</v>
      </c>
      <c r="P46" s="85" t="str">
        <f>'A-SU-027'!R17</f>
        <v>Estatutario</v>
      </c>
      <c r="Q46" s="134">
        <f>'A-SU-027'!S17</f>
        <v>40</v>
      </c>
      <c r="R46" s="119" t="str">
        <f>'A-SU-027'!T17</f>
        <v>Adjunto</v>
      </c>
      <c r="V46" s="120" t="s">
        <v>228</v>
      </c>
      <c r="W46" s="181">
        <v>8</v>
      </c>
      <c r="X46" s="121">
        <f>W46*100/$W$51</f>
        <v>13.114754098360656</v>
      </c>
    </row>
    <row r="47" spans="1:26" x14ac:dyDescent="0.25">
      <c r="A47" s="205" t="s">
        <v>343</v>
      </c>
      <c r="B47" s="201">
        <f>'A-SU-028'!E13</f>
        <v>80.341880341880341</v>
      </c>
      <c r="C47" s="94">
        <f>'A-SU-028'!K13</f>
        <v>19.658119658119659</v>
      </c>
      <c r="D47" s="100">
        <f>'A-SU-028'!C16</f>
        <v>25</v>
      </c>
      <c r="E47" s="100">
        <f>'A-SU-028'!F16</f>
        <v>45</v>
      </c>
      <c r="F47" s="100">
        <f>'A-SU-028'!I16</f>
        <v>24</v>
      </c>
      <c r="G47" s="100">
        <f>'A-SU-028'!L16</f>
        <v>12</v>
      </c>
      <c r="H47" s="142">
        <f>'A-SU-028'!O16</f>
        <v>4</v>
      </c>
      <c r="I47" s="97" t="str">
        <f t="shared" si="0"/>
        <v>Mestre</v>
      </c>
      <c r="J47" s="101">
        <f>'A-SU-028'!C7</f>
        <v>3</v>
      </c>
      <c r="K47" s="101" t="str">
        <f>'A-SU-028'!M7</f>
        <v>Não</v>
      </c>
      <c r="L47" s="101" t="str">
        <f>'A-SU-028'!O7</f>
        <v>Não</v>
      </c>
      <c r="M47" s="268" t="s">
        <v>200</v>
      </c>
      <c r="N47" s="268"/>
      <c r="O47" s="119" t="s">
        <v>205</v>
      </c>
      <c r="P47" s="85" t="str">
        <f>'A-SU-028'!R17</f>
        <v>CLT-H</v>
      </c>
      <c r="Q47" s="134">
        <f>'A-SU-028'!S17</f>
        <v>40</v>
      </c>
      <c r="R47" s="119" t="str">
        <f>'A-SU-028'!T17</f>
        <v>Substituto</v>
      </c>
      <c r="V47" s="76" t="s">
        <v>229</v>
      </c>
      <c r="W47" s="178">
        <v>21</v>
      </c>
      <c r="X47" s="121">
        <f>W47*100/$W$51</f>
        <v>34.42622950819672</v>
      </c>
    </row>
    <row r="48" spans="1:26" x14ac:dyDescent="0.25">
      <c r="A48" s="205" t="s">
        <v>344</v>
      </c>
      <c r="B48" s="203">
        <f>'A-SU-029'!E13</f>
        <v>97.916666666666671</v>
      </c>
      <c r="C48" s="94">
        <f>'A-SU-029'!K13</f>
        <v>2.0833333333333335</v>
      </c>
      <c r="D48" s="100">
        <f>'A-SU-029'!C16</f>
        <v>19</v>
      </c>
      <c r="E48" s="100">
        <f>'A-SU-029'!F16</f>
        <v>10</v>
      </c>
      <c r="F48" s="100">
        <f>'A-SU-029'!I16</f>
        <v>18</v>
      </c>
      <c r="G48" s="100">
        <f>'A-SU-029'!L16</f>
        <v>5</v>
      </c>
      <c r="H48" s="142">
        <f>'A-SU-029'!O16</f>
        <v>1</v>
      </c>
      <c r="I48" s="97" t="str">
        <f t="shared" si="0"/>
        <v>Especialista</v>
      </c>
      <c r="J48" s="101">
        <f>'A-SU-029'!C7</f>
        <v>2</v>
      </c>
      <c r="K48" s="101" t="str">
        <f>'A-SU-029'!M7</f>
        <v>Não</v>
      </c>
      <c r="L48" s="101" t="str">
        <f>'A-SU-029'!O7</f>
        <v>Não</v>
      </c>
      <c r="M48" s="268" t="s">
        <v>200</v>
      </c>
      <c r="N48" s="268"/>
      <c r="O48" s="119" t="s">
        <v>205</v>
      </c>
      <c r="P48" s="85" t="str">
        <f>'A-SU-029'!R17</f>
        <v>Outro</v>
      </c>
      <c r="Q48" s="134">
        <f>'A-SU-029'!S17</f>
        <v>20</v>
      </c>
      <c r="R48" s="119" t="str">
        <f>'A-SU-029'!T17</f>
        <v>Assistente</v>
      </c>
      <c r="V48" s="76" t="s">
        <v>230</v>
      </c>
      <c r="W48" s="179">
        <v>1</v>
      </c>
      <c r="X48" s="121">
        <f>W48*100/$W$51</f>
        <v>1.639344262295082</v>
      </c>
    </row>
    <row r="49" spans="1:24" x14ac:dyDescent="0.25">
      <c r="A49" s="205" t="s">
        <v>345</v>
      </c>
      <c r="B49" s="201">
        <f>'A-SU-030'!E13</f>
        <v>71.296296296296291</v>
      </c>
      <c r="C49" s="94">
        <f>'A-SU-030'!K13</f>
        <v>28.703703703703702</v>
      </c>
      <c r="D49" s="100">
        <f>'A-SU-030'!C16</f>
        <v>28</v>
      </c>
      <c r="E49" s="100">
        <f>'A-SU-030'!F16</f>
        <v>63</v>
      </c>
      <c r="F49" s="100">
        <f>'A-SU-030'!I16</f>
        <v>492</v>
      </c>
      <c r="G49" s="100">
        <f>'A-SU-030'!L16</f>
        <v>36</v>
      </c>
      <c r="H49" s="142">
        <f>'A-SU-030'!O16</f>
        <v>7</v>
      </c>
      <c r="I49" s="97" t="str">
        <f t="shared" si="0"/>
        <v>Mestre</v>
      </c>
      <c r="J49" s="101">
        <f>'A-SU-030'!C7</f>
        <v>3</v>
      </c>
      <c r="K49" s="101" t="str">
        <f>'A-SU-030'!M7</f>
        <v>Não</v>
      </c>
      <c r="L49" s="101" t="str">
        <f>'A-SU-030'!O7</f>
        <v>Não</v>
      </c>
      <c r="M49" s="268" t="s">
        <v>199</v>
      </c>
      <c r="N49" s="268"/>
      <c r="O49" s="119" t="s">
        <v>203</v>
      </c>
      <c r="P49" s="85" t="str">
        <f>'A-SU-030'!R17</f>
        <v>Estatutario</v>
      </c>
      <c r="Q49" s="134">
        <f>'A-SU-030'!S17</f>
        <v>20</v>
      </c>
      <c r="R49" s="119" t="str">
        <f>'A-SU-030'!T17</f>
        <v>Assistente</v>
      </c>
      <c r="V49" s="76" t="s">
        <v>223</v>
      </c>
      <c r="W49" s="179">
        <v>11</v>
      </c>
      <c r="X49" s="121">
        <f>W49*100/$W$51</f>
        <v>18.032786885245901</v>
      </c>
    </row>
    <row r="50" spans="1:24" ht="15.75" thickBot="1" x14ac:dyDescent="0.3">
      <c r="A50" s="205" t="s">
        <v>346</v>
      </c>
      <c r="B50" s="201">
        <f>'A-SU-031'!E13</f>
        <v>51.803278688524593</v>
      </c>
      <c r="C50" s="94">
        <f>'A-SU-031'!K13</f>
        <v>48.196721311475407</v>
      </c>
      <c r="D50" s="100">
        <f>'A-SU-031'!C16</f>
        <v>22</v>
      </c>
      <c r="E50" s="100">
        <f>'A-SU-031'!F16</f>
        <v>40</v>
      </c>
      <c r="F50" s="100">
        <f>'A-SU-031'!I16</f>
        <v>296</v>
      </c>
      <c r="G50" s="100">
        <f>'A-SU-031'!L16</f>
        <v>0</v>
      </c>
      <c r="H50" s="142">
        <f>'A-SU-031'!O16</f>
        <v>61</v>
      </c>
      <c r="I50" s="97" t="str">
        <f t="shared" si="0"/>
        <v>Doutor</v>
      </c>
      <c r="J50" s="101">
        <f>'A-SU-031'!C7</f>
        <v>4</v>
      </c>
      <c r="K50" s="101" t="str">
        <f>'A-SU-031'!M7</f>
        <v>Não</v>
      </c>
      <c r="L50" s="101" t="str">
        <f>'A-SU-031'!O7</f>
        <v>Não</v>
      </c>
      <c r="M50" s="268" t="s">
        <v>204</v>
      </c>
      <c r="N50" s="268"/>
      <c r="O50" s="119" t="s">
        <v>206</v>
      </c>
      <c r="P50" s="85" t="str">
        <f>'A-SU-031'!R17</f>
        <v>Estatutario</v>
      </c>
      <c r="Q50" s="134">
        <f>'A-SU-031'!S17</f>
        <v>20</v>
      </c>
      <c r="R50" s="119" t="str">
        <f>'A-SU-031'!T17</f>
        <v>Titular</v>
      </c>
      <c r="V50" s="171" t="s">
        <v>231</v>
      </c>
      <c r="W50" s="180">
        <v>20</v>
      </c>
      <c r="X50" s="125">
        <f>W50*100/$W$51</f>
        <v>32.786885245901637</v>
      </c>
    </row>
    <row r="51" spans="1:24" ht="15.75" thickBot="1" x14ac:dyDescent="0.3">
      <c r="A51" s="205" t="s">
        <v>347</v>
      </c>
      <c r="B51" s="201">
        <f>'A-SU-032'!E13</f>
        <v>70.205479452054789</v>
      </c>
      <c r="C51" s="94">
        <f>'A-SU-032'!K13</f>
        <v>29.794520547945204</v>
      </c>
      <c r="D51" s="100">
        <f>'A-SU-032'!C16</f>
        <v>27</v>
      </c>
      <c r="E51" s="100">
        <f>'A-SU-032'!F16</f>
        <v>130</v>
      </c>
      <c r="F51" s="100">
        <f>'A-SU-032'!I16</f>
        <v>1465</v>
      </c>
      <c r="G51" s="100">
        <f>'A-SU-032'!L16</f>
        <v>23</v>
      </c>
      <c r="H51" s="142">
        <f>'A-SU-032'!O16</f>
        <v>50</v>
      </c>
      <c r="I51" s="97" t="str">
        <f t="shared" si="0"/>
        <v>Pós-Doutor</v>
      </c>
      <c r="J51" s="101">
        <f>'A-SU-032'!C7</f>
        <v>5</v>
      </c>
      <c r="K51" s="101" t="str">
        <f>'A-SU-032'!M7</f>
        <v>Não</v>
      </c>
      <c r="L51" s="101" t="str">
        <f>'A-SU-032'!O7</f>
        <v>Não</v>
      </c>
      <c r="M51" s="268" t="s">
        <v>199</v>
      </c>
      <c r="N51" s="268"/>
      <c r="O51" s="119" t="s">
        <v>203</v>
      </c>
      <c r="P51" s="85" t="str">
        <f>'A-SU-032'!R17</f>
        <v>Estatutario</v>
      </c>
      <c r="Q51" s="134">
        <f>'A-SU-032'!S17</f>
        <v>20</v>
      </c>
      <c r="R51" s="119" t="str">
        <f>'A-SU-032'!T17</f>
        <v>Adjunto</v>
      </c>
      <c r="W51" s="89">
        <f>SUM(W46:W50)</f>
        <v>61</v>
      </c>
    </row>
    <row r="52" spans="1:24" ht="15.75" thickBot="1" x14ac:dyDescent="0.3">
      <c r="A52" s="205" t="s">
        <v>348</v>
      </c>
      <c r="B52" s="201">
        <f>'A-SU-033'!E13</f>
        <v>42.603550295857985</v>
      </c>
      <c r="C52" s="94">
        <f>'A-SU-033'!K13</f>
        <v>57.396449704142015</v>
      </c>
      <c r="D52" s="100">
        <f>'A-SU-033'!C16</f>
        <v>25</v>
      </c>
      <c r="E52" s="100">
        <f>'A-SU-033'!F16</f>
        <v>85</v>
      </c>
      <c r="F52" s="100">
        <f>'A-SU-033'!I16</f>
        <v>0</v>
      </c>
      <c r="G52" s="100">
        <f>'A-SU-033'!L16</f>
        <v>9</v>
      </c>
      <c r="H52" s="142">
        <f>'A-SU-033'!O16</f>
        <v>73</v>
      </c>
      <c r="I52" s="97" t="str">
        <f t="shared" si="0"/>
        <v>Pós-Doutor</v>
      </c>
      <c r="J52" s="101">
        <f>'A-SU-033'!C7</f>
        <v>5</v>
      </c>
      <c r="K52" s="101" t="str">
        <f>'A-SU-033'!M7</f>
        <v>Não</v>
      </c>
      <c r="L52" s="101" t="str">
        <f>'A-SU-033'!O7</f>
        <v>Não</v>
      </c>
      <c r="M52" s="268" t="s">
        <v>204</v>
      </c>
      <c r="N52" s="268"/>
      <c r="O52" s="119" t="s">
        <v>206</v>
      </c>
      <c r="P52" s="85" t="str">
        <f>'A-SU-033'!R17</f>
        <v>Estatutario</v>
      </c>
      <c r="Q52" s="134" t="str">
        <f>'A-SU-033'!S17</f>
        <v>DE</v>
      </c>
      <c r="R52" s="119" t="str">
        <f>'A-SU-033'!T17</f>
        <v>Titular</v>
      </c>
    </row>
    <row r="53" spans="1:24" ht="15.75" thickBot="1" x14ac:dyDescent="0.3">
      <c r="A53" s="205" t="s">
        <v>349</v>
      </c>
      <c r="B53" s="201">
        <f>'A-SU-034'!E13</f>
        <v>22.727272727272727</v>
      </c>
      <c r="C53" s="94">
        <f>'A-SU-034'!K13</f>
        <v>77.272727272727266</v>
      </c>
      <c r="D53" s="100">
        <f>'A-SU-034'!C16</f>
        <v>27</v>
      </c>
      <c r="E53" s="100">
        <f>'A-SU-034'!F16</f>
        <v>56</v>
      </c>
      <c r="F53" s="100">
        <f>'A-SU-034'!I16</f>
        <v>0</v>
      </c>
      <c r="G53" s="100">
        <f>'A-SU-034'!L16</f>
        <v>8</v>
      </c>
      <c r="H53" s="142">
        <f>'A-SU-034'!O16</f>
        <v>49</v>
      </c>
      <c r="I53" s="97" t="str">
        <f t="shared" si="0"/>
        <v>Doutor</v>
      </c>
      <c r="J53" s="101">
        <f>'A-SU-034'!C7</f>
        <v>4</v>
      </c>
      <c r="K53" s="101" t="str">
        <f>'A-SU-034'!M7</f>
        <v>Não</v>
      </c>
      <c r="L53" s="101" t="str">
        <f>'A-SU-034'!O7</f>
        <v>Não</v>
      </c>
      <c r="M53" s="268" t="s">
        <v>198</v>
      </c>
      <c r="N53" s="268"/>
      <c r="O53" s="119" t="s">
        <v>202</v>
      </c>
      <c r="P53" s="85" t="str">
        <f>'A-SU-034'!R17</f>
        <v>Estatutario</v>
      </c>
      <c r="Q53" s="134" t="str">
        <f>'A-SU-034'!S17</f>
        <v>DE</v>
      </c>
      <c r="R53" s="119" t="str">
        <f>'A-SU-034'!T17</f>
        <v>Titular</v>
      </c>
      <c r="V53" s="150" t="s">
        <v>232</v>
      </c>
      <c r="W53" s="96" t="s">
        <v>175</v>
      </c>
      <c r="X53" s="110" t="s">
        <v>13</v>
      </c>
    </row>
    <row r="54" spans="1:24" x14ac:dyDescent="0.25">
      <c r="A54" s="205" t="s">
        <v>350</v>
      </c>
      <c r="B54" s="201">
        <f>'A-SU-035'!E13</f>
        <v>57.309941520467838</v>
      </c>
      <c r="C54" s="94">
        <f>'A-SU-035'!K13</f>
        <v>42.690058479532162</v>
      </c>
      <c r="D54" s="100">
        <f>'A-SU-035'!C16</f>
        <v>26</v>
      </c>
      <c r="E54" s="100">
        <f>'A-SU-035'!F16</f>
        <v>68</v>
      </c>
      <c r="F54" s="100">
        <f>'A-SU-035'!I16</f>
        <v>316</v>
      </c>
      <c r="G54" s="100">
        <f>'A-SU-035'!L16</f>
        <v>11</v>
      </c>
      <c r="H54" s="142">
        <f>'A-SU-035'!O16</f>
        <v>13</v>
      </c>
      <c r="I54" s="97" t="str">
        <f t="shared" si="0"/>
        <v>Doutor</v>
      </c>
      <c r="J54" s="101">
        <f>'A-SU-035'!C7</f>
        <v>4</v>
      </c>
      <c r="K54" s="101" t="str">
        <f>'A-SU-035'!M7</f>
        <v>Não</v>
      </c>
      <c r="L54" s="101" t="str">
        <f>'A-SU-035'!O7</f>
        <v>Não</v>
      </c>
      <c r="M54" s="268" t="s">
        <v>204</v>
      </c>
      <c r="N54" s="268"/>
      <c r="O54" s="119" t="s">
        <v>206</v>
      </c>
      <c r="P54" s="85" t="str">
        <f>'A-SU-035'!R17</f>
        <v>CLT-H</v>
      </c>
      <c r="Q54" s="134">
        <f>'A-SU-035'!S17</f>
        <v>20</v>
      </c>
      <c r="R54" s="119" t="str">
        <f>'A-SU-035'!T17</f>
        <v>Substituto</v>
      </c>
      <c r="V54" s="122" t="s">
        <v>233</v>
      </c>
      <c r="W54" s="181">
        <v>12</v>
      </c>
      <c r="X54" s="182">
        <f t="shared" ref="X54:X59" si="2">W54*100/$W$60</f>
        <v>19.672131147540984</v>
      </c>
    </row>
    <row r="55" spans="1:24" x14ac:dyDescent="0.25">
      <c r="A55" s="205" t="s">
        <v>351</v>
      </c>
      <c r="B55" s="201">
        <f>'A-SU-036'!E13</f>
        <v>68.243243243243242</v>
      </c>
      <c r="C55" s="94">
        <f>'A-SU-036'!K13</f>
        <v>31.756756756756758</v>
      </c>
      <c r="D55" s="100">
        <f>'A-SU-036'!C16</f>
        <v>21</v>
      </c>
      <c r="E55" s="100">
        <f>'A-SU-036'!F16</f>
        <v>75</v>
      </c>
      <c r="F55" s="100">
        <f>'A-SU-036'!I16</f>
        <v>0</v>
      </c>
      <c r="G55" s="100">
        <f>'A-SU-036'!L16</f>
        <v>40</v>
      </c>
      <c r="H55" s="142">
        <f>'A-SU-036'!O16</f>
        <v>21</v>
      </c>
      <c r="I55" s="97" t="str">
        <f t="shared" si="0"/>
        <v>Pós-Doutor</v>
      </c>
      <c r="J55" s="101">
        <f>'A-SU-036'!C7</f>
        <v>5</v>
      </c>
      <c r="K55" s="101" t="str">
        <f>'A-SU-036'!M7</f>
        <v>Não</v>
      </c>
      <c r="L55" s="101" t="str">
        <f>'A-SU-036'!O7</f>
        <v>Não</v>
      </c>
      <c r="M55" s="268" t="s">
        <v>199</v>
      </c>
      <c r="N55" s="268"/>
      <c r="O55" s="119" t="s">
        <v>203</v>
      </c>
      <c r="P55" s="85" t="str">
        <f>'A-SU-036'!R17</f>
        <v>Estatutario</v>
      </c>
      <c r="Q55" s="134" t="str">
        <f>'A-SU-036'!S17</f>
        <v>DE</v>
      </c>
      <c r="R55" s="119" t="str">
        <f>'A-SU-036'!T17</f>
        <v>Titular</v>
      </c>
      <c r="V55" s="123" t="s">
        <v>234</v>
      </c>
      <c r="W55" s="179">
        <v>0</v>
      </c>
      <c r="X55" s="176">
        <f t="shared" si="2"/>
        <v>0</v>
      </c>
    </row>
    <row r="56" spans="1:24" x14ac:dyDescent="0.25">
      <c r="A56" s="205" t="s">
        <v>352</v>
      </c>
      <c r="B56" s="201">
        <f>'A-SU-037'!E13</f>
        <v>69.393139841688651</v>
      </c>
      <c r="C56" s="94">
        <f>'A-SU-037'!K13</f>
        <v>30.606860158311346</v>
      </c>
      <c r="D56" s="100">
        <f>'A-SU-037'!C16</f>
        <v>25</v>
      </c>
      <c r="E56" s="100">
        <f>'A-SU-037'!F16</f>
        <v>56</v>
      </c>
      <c r="F56" s="100">
        <f>'A-SU-037'!I16</f>
        <v>0</v>
      </c>
      <c r="G56" s="100">
        <f>'A-SU-037'!L16</f>
        <v>56</v>
      </c>
      <c r="H56" s="142">
        <f>'A-SU-037'!O16</f>
        <v>23</v>
      </c>
      <c r="I56" s="97" t="str">
        <f t="shared" si="0"/>
        <v>Doutor</v>
      </c>
      <c r="J56" s="101">
        <f>'A-SU-037'!C7</f>
        <v>4</v>
      </c>
      <c r="K56" s="101" t="str">
        <f>'A-SU-037'!M7</f>
        <v>Não</v>
      </c>
      <c r="L56" s="101" t="str">
        <f>'A-SU-037'!O7</f>
        <v>Não</v>
      </c>
      <c r="M56" s="268" t="s">
        <v>199</v>
      </c>
      <c r="N56" s="268"/>
      <c r="O56" s="119" t="s">
        <v>203</v>
      </c>
      <c r="P56" s="85" t="str">
        <f>'A-SU-037'!R17</f>
        <v>Estatutario</v>
      </c>
      <c r="Q56" s="134">
        <f>'A-SU-037'!S17</f>
        <v>40</v>
      </c>
      <c r="R56" s="119" t="str">
        <f>'A-SU-037'!T17</f>
        <v>Adjunto</v>
      </c>
      <c r="V56" s="123">
        <v>40</v>
      </c>
      <c r="W56" s="179">
        <v>16</v>
      </c>
      <c r="X56" s="176">
        <f t="shared" si="2"/>
        <v>26.229508196721312</v>
      </c>
    </row>
    <row r="57" spans="1:24" x14ac:dyDescent="0.25">
      <c r="A57" s="205" t="s">
        <v>353</v>
      </c>
      <c r="B57" s="201">
        <f>'A-SU-038'!E13</f>
        <v>43.445692883895134</v>
      </c>
      <c r="C57" s="94">
        <f>'A-SU-038'!K13</f>
        <v>56.554307116104866</v>
      </c>
      <c r="D57" s="100">
        <f>'A-SU-038'!C16</f>
        <v>25</v>
      </c>
      <c r="E57" s="100">
        <f>'A-SU-038'!F16</f>
        <v>85</v>
      </c>
      <c r="F57" s="100">
        <f>'A-SU-038'!I16</f>
        <v>0</v>
      </c>
      <c r="G57" s="100">
        <f>'A-SU-038'!L16</f>
        <v>0</v>
      </c>
      <c r="H57" s="142">
        <f>'A-SU-038'!O16</f>
        <v>27</v>
      </c>
      <c r="I57" s="97" t="str">
        <f t="shared" si="0"/>
        <v>Pós-Doutor</v>
      </c>
      <c r="J57" s="101">
        <f>'A-SU-038'!C7</f>
        <v>5</v>
      </c>
      <c r="K57" s="101" t="str">
        <f>'A-SU-038'!M7</f>
        <v>Não</v>
      </c>
      <c r="L57" s="101" t="str">
        <f>'A-SU-038'!O7</f>
        <v>Não</v>
      </c>
      <c r="M57" s="268" t="s">
        <v>204</v>
      </c>
      <c r="N57" s="268"/>
      <c r="O57" s="119" t="s">
        <v>206</v>
      </c>
      <c r="P57" s="85" t="str">
        <f>'A-SU-038'!R17</f>
        <v>Estatutario</v>
      </c>
      <c r="Q57" s="134">
        <f>'A-SU-038'!S17</f>
        <v>40</v>
      </c>
      <c r="R57" s="119" t="str">
        <f>'A-SU-038'!T17</f>
        <v>Titular</v>
      </c>
      <c r="V57" s="123" t="s">
        <v>235</v>
      </c>
      <c r="W57" s="179">
        <v>2</v>
      </c>
      <c r="X57" s="176">
        <f t="shared" si="2"/>
        <v>3.278688524590164</v>
      </c>
    </row>
    <row r="58" spans="1:24" x14ac:dyDescent="0.25">
      <c r="A58" s="205" t="s">
        <v>354</v>
      </c>
      <c r="B58" s="201">
        <f>'A-SU-039'!E13</f>
        <v>56.25</v>
      </c>
      <c r="C58" s="94">
        <f>'A-SU-039'!K13</f>
        <v>43.75</v>
      </c>
      <c r="D58" s="100">
        <f>'A-SU-039'!C16</f>
        <v>20</v>
      </c>
      <c r="E58" s="100">
        <f>'A-SU-039'!F16</f>
        <v>27</v>
      </c>
      <c r="F58" s="100">
        <f>'A-SU-039'!I16</f>
        <v>273</v>
      </c>
      <c r="G58" s="100">
        <f>'A-SU-039'!L16</f>
        <v>1</v>
      </c>
      <c r="H58" s="142">
        <f>'A-SU-039'!O16</f>
        <v>2</v>
      </c>
      <c r="I58" s="97" t="str">
        <f t="shared" si="0"/>
        <v>Mestre</v>
      </c>
      <c r="J58" s="101">
        <f>'A-SU-039'!C7</f>
        <v>3</v>
      </c>
      <c r="K58" s="101" t="str">
        <f>'A-SU-039'!M7</f>
        <v>Não</v>
      </c>
      <c r="L58" s="101" t="str">
        <f>'A-SU-039'!O7</f>
        <v>Não</v>
      </c>
      <c r="M58" s="268" t="s">
        <v>204</v>
      </c>
      <c r="N58" s="268"/>
      <c r="O58" s="119" t="s">
        <v>206</v>
      </c>
      <c r="P58" s="85" t="str">
        <f>'A-SU-039'!R17</f>
        <v>CLT-H</v>
      </c>
      <c r="Q58" s="134">
        <f>'A-SU-039'!S17</f>
        <v>20</v>
      </c>
      <c r="R58" s="119" t="str">
        <f>'A-SU-039'!T17</f>
        <v>Substituto</v>
      </c>
      <c r="V58" s="123">
        <v>20</v>
      </c>
      <c r="W58" s="179">
        <v>28</v>
      </c>
      <c r="X58" s="176">
        <f t="shared" si="2"/>
        <v>45.901639344262293</v>
      </c>
    </row>
    <row r="59" spans="1:24" ht="15.75" thickBot="1" x14ac:dyDescent="0.3">
      <c r="A59" s="205" t="s">
        <v>355</v>
      </c>
      <c r="B59" s="201">
        <f>'A-SU-040'!E13</f>
        <v>86.04651162790698</v>
      </c>
      <c r="C59" s="94">
        <f>'A-SU-040'!K13</f>
        <v>13.953488372093023</v>
      </c>
      <c r="D59" s="100">
        <f>'A-SU-040'!C16</f>
        <v>19</v>
      </c>
      <c r="E59" s="100">
        <f>'A-SU-040'!F16</f>
        <v>10</v>
      </c>
      <c r="F59" s="100">
        <f>'A-SU-040'!I16</f>
        <v>0</v>
      </c>
      <c r="G59" s="100">
        <f>'A-SU-040'!L16</f>
        <v>0</v>
      </c>
      <c r="H59" s="142">
        <f>'A-SU-040'!O16</f>
        <v>12</v>
      </c>
      <c r="I59" s="97" t="str">
        <f t="shared" si="0"/>
        <v>Especialista</v>
      </c>
      <c r="J59" s="101">
        <f>'A-SU-040'!C7</f>
        <v>2</v>
      </c>
      <c r="K59" s="101" t="str">
        <f>'A-SU-040'!M7</f>
        <v>Não</v>
      </c>
      <c r="L59" s="101" t="str">
        <f>'A-SU-040'!O7</f>
        <v>Não</v>
      </c>
      <c r="M59" s="268" t="s">
        <v>200</v>
      </c>
      <c r="N59" s="268"/>
      <c r="O59" s="119" t="s">
        <v>205</v>
      </c>
      <c r="P59" s="85" t="str">
        <f>'A-SU-040'!R17</f>
        <v>Estatutario</v>
      </c>
      <c r="Q59" s="134">
        <f>'A-SU-040'!S17</f>
        <v>20</v>
      </c>
      <c r="R59" s="119" t="str">
        <f>'A-SU-040'!T17</f>
        <v>Assistente</v>
      </c>
      <c r="V59" s="124" t="s">
        <v>236</v>
      </c>
      <c r="W59" s="180">
        <v>3</v>
      </c>
      <c r="X59" s="177">
        <f t="shared" si="2"/>
        <v>4.918032786885246</v>
      </c>
    </row>
    <row r="60" spans="1:24" ht="15.75" thickBot="1" x14ac:dyDescent="0.3">
      <c r="A60" s="205" t="s">
        <v>356</v>
      </c>
      <c r="B60" s="201">
        <f>'A-SU-041'!E13</f>
        <v>54.629629629629626</v>
      </c>
      <c r="C60" s="94">
        <f>'A-SU-041'!K13</f>
        <v>45.370370370370374</v>
      </c>
      <c r="D60" s="100">
        <f>'A-SU-041'!C16</f>
        <v>25</v>
      </c>
      <c r="E60" s="100">
        <f>'A-SU-041'!F16</f>
        <v>68</v>
      </c>
      <c r="F60" s="100">
        <f>'A-SU-041'!I16</f>
        <v>292</v>
      </c>
      <c r="G60" s="100">
        <f>'A-SU-041'!L16</f>
        <v>13</v>
      </c>
      <c r="H60" s="142">
        <f>'A-SU-041'!O16</f>
        <v>1</v>
      </c>
      <c r="I60" s="97" t="str">
        <f t="shared" si="0"/>
        <v>Doutor</v>
      </c>
      <c r="J60" s="101">
        <f>'A-SU-041'!C7</f>
        <v>4</v>
      </c>
      <c r="K60" s="101" t="str">
        <f>'A-SU-041'!M7</f>
        <v>Não</v>
      </c>
      <c r="L60" s="101" t="str">
        <f>'A-SU-041'!O7</f>
        <v>Não</v>
      </c>
      <c r="M60" s="268" t="s">
        <v>204</v>
      </c>
      <c r="N60" s="268"/>
      <c r="O60" s="119" t="s">
        <v>206</v>
      </c>
      <c r="P60" s="85" t="str">
        <f>'A-SU-041'!R17</f>
        <v>CLT-H</v>
      </c>
      <c r="Q60" s="134">
        <f>'A-SU-041'!S17</f>
        <v>20</v>
      </c>
      <c r="R60" s="119" t="str">
        <f>'A-SU-041'!T17</f>
        <v>Substituto</v>
      </c>
      <c r="V60" s="126"/>
      <c r="W60" s="154">
        <f>SUM(W54:W59)</f>
        <v>61</v>
      </c>
      <c r="X60" s="106"/>
    </row>
    <row r="61" spans="1:24" x14ac:dyDescent="0.25">
      <c r="A61" s="205" t="s">
        <v>357</v>
      </c>
      <c r="B61" s="201">
        <f>'A-SU-042'!E13</f>
        <v>77.049180327868854</v>
      </c>
      <c r="C61" s="94">
        <f>'A-SU-042'!K13</f>
        <v>22.950819672131146</v>
      </c>
      <c r="D61" s="100">
        <f>'A-SU-042'!C16</f>
        <v>21</v>
      </c>
      <c r="E61" s="100">
        <f>'A-SU-042'!F16</f>
        <v>27</v>
      </c>
      <c r="F61" s="100">
        <f>'A-SU-042'!I16</f>
        <v>24</v>
      </c>
      <c r="G61" s="100">
        <f>'A-SU-042'!L16</f>
        <v>89</v>
      </c>
      <c r="H61" s="142">
        <f>'A-SU-042'!O16</f>
        <v>30</v>
      </c>
      <c r="I61" s="97" t="str">
        <f t="shared" si="0"/>
        <v>Mestre</v>
      </c>
      <c r="J61" s="101">
        <f>'A-SU-042'!C7</f>
        <v>3</v>
      </c>
      <c r="K61" s="101" t="str">
        <f>'A-SU-042'!M7</f>
        <v>Não</v>
      </c>
      <c r="L61" s="101" t="str">
        <f>'A-SU-042'!O7</f>
        <v>Não</v>
      </c>
      <c r="M61" s="268" t="s">
        <v>199</v>
      </c>
      <c r="N61" s="268"/>
      <c r="O61" s="119" t="s">
        <v>203</v>
      </c>
      <c r="P61" s="85" t="str">
        <f>'A-SU-042'!R17</f>
        <v>Estatutario</v>
      </c>
      <c r="Q61" s="134">
        <f>'A-SU-042'!S17</f>
        <v>20</v>
      </c>
      <c r="R61" s="119" t="str">
        <f>'A-SU-042'!T17</f>
        <v>Assistente</v>
      </c>
    </row>
    <row r="62" spans="1:24" x14ac:dyDescent="0.25">
      <c r="A62" s="205" t="s">
        <v>358</v>
      </c>
      <c r="B62" s="201">
        <f>'A-SU-043'!E13</f>
        <v>39.63963963963964</v>
      </c>
      <c r="C62" s="94">
        <f>'A-SU-043'!K13</f>
        <v>60.36036036036036</v>
      </c>
      <c r="D62" s="100">
        <f>'A-SU-043'!C16</f>
        <v>18</v>
      </c>
      <c r="E62" s="100">
        <f>'A-SU-043'!F16</f>
        <v>0</v>
      </c>
      <c r="F62" s="100">
        <f>'A-SU-043'!I16</f>
        <v>66</v>
      </c>
      <c r="G62" s="100">
        <f>'A-SU-043'!L16</f>
        <v>4</v>
      </c>
      <c r="H62" s="142">
        <f>'A-SU-043'!O16</f>
        <v>8</v>
      </c>
      <c r="I62" s="97" t="str">
        <f t="shared" si="0"/>
        <v>Mestre</v>
      </c>
      <c r="J62" s="101">
        <f>'A-SU-043'!C7</f>
        <v>3</v>
      </c>
      <c r="K62" s="101" t="str">
        <f>'A-SU-043'!M7</f>
        <v>Sim</v>
      </c>
      <c r="L62" s="101" t="str">
        <f>'A-SU-043'!O7</f>
        <v>Sim</v>
      </c>
      <c r="M62" s="268" t="s">
        <v>198</v>
      </c>
      <c r="N62" s="268"/>
      <c r="O62" s="119" t="s">
        <v>202</v>
      </c>
      <c r="P62" s="85" t="str">
        <f>'A-SU-043'!R17</f>
        <v>CLT-H</v>
      </c>
      <c r="Q62" s="134">
        <f>'A-SU-043'!S17</f>
        <v>40</v>
      </c>
      <c r="R62" s="119" t="str">
        <f>'A-SU-043'!T17</f>
        <v>Substituto</v>
      </c>
    </row>
    <row r="63" spans="1:24" x14ac:dyDescent="0.25">
      <c r="A63" s="205" t="s">
        <v>359</v>
      </c>
      <c r="B63" s="201">
        <f>'A-SU-044'!E13</f>
        <v>71.181413741967376</v>
      </c>
      <c r="C63" s="94">
        <f>'A-SU-044'!K13</f>
        <v>28.818586258032624</v>
      </c>
      <c r="D63" s="100">
        <f>'A-SU-044'!C16</f>
        <v>33</v>
      </c>
      <c r="E63" s="100">
        <f>'A-SU-044'!F16</f>
        <v>110</v>
      </c>
      <c r="F63" s="100">
        <f>'A-SU-044'!I16</f>
        <v>270</v>
      </c>
      <c r="G63" s="100">
        <f>'A-SU-044'!L16</f>
        <v>79</v>
      </c>
      <c r="H63" s="142">
        <f>'A-SU-044'!O16</f>
        <v>65</v>
      </c>
      <c r="I63" s="97" t="str">
        <f t="shared" si="0"/>
        <v>Pós-Doutor</v>
      </c>
      <c r="J63" s="101">
        <f>'A-SU-044'!C7</f>
        <v>5</v>
      </c>
      <c r="K63" s="101" t="str">
        <f>'A-SU-044'!M7</f>
        <v>Não</v>
      </c>
      <c r="L63" s="101" t="str">
        <f>'A-SU-044'!O7</f>
        <v>Não</v>
      </c>
      <c r="M63" s="268" t="s">
        <v>199</v>
      </c>
      <c r="N63" s="268"/>
      <c r="O63" s="119" t="s">
        <v>203</v>
      </c>
      <c r="P63" s="85" t="str">
        <f>'A-SU-044'!R17</f>
        <v>Estatutario</v>
      </c>
      <c r="Q63" s="134">
        <f>'A-SU-044'!S17</f>
        <v>40</v>
      </c>
      <c r="R63" s="119" t="str">
        <f>'A-SU-044'!T17</f>
        <v>Titular</v>
      </c>
    </row>
    <row r="64" spans="1:24" x14ac:dyDescent="0.25">
      <c r="A64" s="205" t="s">
        <v>360</v>
      </c>
      <c r="B64" s="201">
        <f>'A-SU-045'!E13</f>
        <v>71.681415929203538</v>
      </c>
      <c r="C64" s="94">
        <f>'A-SU-045'!K13</f>
        <v>28.318584070796462</v>
      </c>
      <c r="D64" s="100">
        <f>'A-SU-045'!C16</f>
        <v>19</v>
      </c>
      <c r="E64" s="100">
        <f>'A-SU-045'!F16</f>
        <v>24</v>
      </c>
      <c r="F64" s="100">
        <f>'A-SU-045'!I16</f>
        <v>123</v>
      </c>
      <c r="G64" s="100">
        <f>'A-SU-045'!L16</f>
        <v>12</v>
      </c>
      <c r="H64" s="142">
        <f>'A-SU-045'!O16</f>
        <v>4</v>
      </c>
      <c r="I64" s="97" t="str">
        <f t="shared" si="0"/>
        <v>Mestre</v>
      </c>
      <c r="J64" s="101">
        <f>'A-SU-045'!C7</f>
        <v>3</v>
      </c>
      <c r="K64" s="101" t="str">
        <f>'A-SU-045'!M7</f>
        <v>Sim</v>
      </c>
      <c r="L64" s="101" t="str">
        <f>'A-SU-045'!O7</f>
        <v>Não</v>
      </c>
      <c r="M64" s="268" t="s">
        <v>199</v>
      </c>
      <c r="N64" s="268"/>
      <c r="O64" s="119" t="s">
        <v>203</v>
      </c>
      <c r="P64" s="85" t="str">
        <f>'A-SU-045'!R17</f>
        <v>CLT-H</v>
      </c>
      <c r="Q64" s="134">
        <f>'A-SU-045'!S17</f>
        <v>20</v>
      </c>
      <c r="R64" s="119" t="str">
        <f>'A-SU-045'!T17</f>
        <v>Substituto</v>
      </c>
    </row>
    <row r="65" spans="1:18" x14ac:dyDescent="0.25">
      <c r="A65" s="205" t="s">
        <v>361</v>
      </c>
      <c r="B65" s="201">
        <f>'A-SU-046'!E13</f>
        <v>64.331210191082803</v>
      </c>
      <c r="C65" s="94">
        <f>'A-SU-046'!K13</f>
        <v>35.668789808917197</v>
      </c>
      <c r="D65" s="100">
        <f>'A-SU-046'!C16</f>
        <v>26</v>
      </c>
      <c r="E65" s="100">
        <f>'A-SU-046'!F16</f>
        <v>54</v>
      </c>
      <c r="F65" s="100">
        <f>'A-SU-046'!I16</f>
        <v>231</v>
      </c>
      <c r="G65" s="100">
        <f>'A-SU-046'!L16</f>
        <v>61</v>
      </c>
      <c r="H65" s="142">
        <f>'A-SU-046'!O16</f>
        <v>49</v>
      </c>
      <c r="I65" s="97" t="str">
        <f t="shared" si="0"/>
        <v>Mestre</v>
      </c>
      <c r="J65" s="101">
        <f>'A-SU-046'!C7</f>
        <v>3</v>
      </c>
      <c r="K65" s="101" t="str">
        <f>'A-SU-046'!M7</f>
        <v>Não</v>
      </c>
      <c r="L65" s="101" t="str">
        <f>'A-SU-046'!O7</f>
        <v>Não</v>
      </c>
      <c r="M65" s="268" t="s">
        <v>199</v>
      </c>
      <c r="N65" s="268"/>
      <c r="O65" s="119" t="s">
        <v>203</v>
      </c>
      <c r="P65" s="85" t="str">
        <f>'A-SU-046'!R17</f>
        <v>Estatutario</v>
      </c>
      <c r="Q65" s="134">
        <f>'A-SU-046'!S17</f>
        <v>40</v>
      </c>
      <c r="R65" s="119" t="str">
        <f>'A-SU-046'!T17</f>
        <v>Adjunto</v>
      </c>
    </row>
    <row r="66" spans="1:18" x14ac:dyDescent="0.25">
      <c r="A66" s="205" t="s">
        <v>362</v>
      </c>
      <c r="B66" s="201">
        <f>'A-SU-047'!E13</f>
        <v>46.505376344086024</v>
      </c>
      <c r="C66" s="94">
        <f>'A-SU-047'!K13</f>
        <v>53.494623655913976</v>
      </c>
      <c r="D66" s="100">
        <f>'A-SU-047'!C16</f>
        <v>29</v>
      </c>
      <c r="E66" s="100">
        <f>'A-SU-047'!F16</f>
        <v>104</v>
      </c>
      <c r="F66" s="100">
        <f>'A-SU-047'!I16</f>
        <v>172</v>
      </c>
      <c r="G66" s="100">
        <f>'A-SU-047'!L16</f>
        <v>59</v>
      </c>
      <c r="H66" s="142">
        <f>'A-SU-047'!O16</f>
        <v>36</v>
      </c>
      <c r="I66" s="97" t="str">
        <f t="shared" si="0"/>
        <v>Doutor</v>
      </c>
      <c r="J66" s="101">
        <f>'A-SU-047'!C7</f>
        <v>4</v>
      </c>
      <c r="K66" s="101" t="str">
        <f>'A-SU-047'!M7</f>
        <v>Sim</v>
      </c>
      <c r="L66" s="101" t="str">
        <f>'A-SU-047'!O7</f>
        <v>Não</v>
      </c>
      <c r="M66" s="268" t="s">
        <v>204</v>
      </c>
      <c r="N66" s="268"/>
      <c r="O66" s="119" t="s">
        <v>206</v>
      </c>
      <c r="P66" s="85" t="str">
        <f>'A-SU-047'!R17</f>
        <v>Estatutario</v>
      </c>
      <c r="Q66" s="134">
        <f>'A-SU-047'!S17</f>
        <v>40</v>
      </c>
      <c r="R66" s="119" t="str">
        <f>'A-SU-047'!T17</f>
        <v>Adjunto</v>
      </c>
    </row>
    <row r="67" spans="1:18" x14ac:dyDescent="0.25">
      <c r="A67" s="205" t="s">
        <v>363</v>
      </c>
      <c r="B67" s="201">
        <f>'A-SU-048'!E13</f>
        <v>42.378610940381073</v>
      </c>
      <c r="C67" s="94">
        <f>'A-SU-048'!K13</f>
        <v>57.621389059618927</v>
      </c>
      <c r="D67" s="100">
        <f>'A-SU-048'!C16</f>
        <v>31</v>
      </c>
      <c r="E67" s="100">
        <f>'A-SU-048'!F16</f>
        <v>150</v>
      </c>
      <c r="F67" s="100">
        <f>'A-SU-048'!I16</f>
        <v>940</v>
      </c>
      <c r="G67" s="100">
        <f>'A-SU-048'!L16</f>
        <v>39</v>
      </c>
      <c r="H67" s="142">
        <f>'A-SU-048'!O16</f>
        <v>92</v>
      </c>
      <c r="I67" s="97" t="str">
        <f t="shared" si="0"/>
        <v>Pós-Doutor</v>
      </c>
      <c r="J67" s="101">
        <f>'A-SU-048'!C7</f>
        <v>5</v>
      </c>
      <c r="K67" s="101" t="str">
        <f>'A-SU-048'!M7</f>
        <v>Sim</v>
      </c>
      <c r="L67" s="101" t="str">
        <f>'A-SU-048'!O7</f>
        <v>Sim</v>
      </c>
      <c r="M67" s="268" t="s">
        <v>204</v>
      </c>
      <c r="N67" s="268"/>
      <c r="O67" s="119" t="s">
        <v>206</v>
      </c>
      <c r="P67" s="85" t="str">
        <f>'A-SU-048'!R17</f>
        <v>Estatutario</v>
      </c>
      <c r="Q67" s="134" t="str">
        <f>'A-SU-048'!S17</f>
        <v>DE</v>
      </c>
      <c r="R67" s="119" t="str">
        <f>'A-SU-048'!T17</f>
        <v>Titular</v>
      </c>
    </row>
    <row r="68" spans="1:18" x14ac:dyDescent="0.25">
      <c r="A68" s="205" t="s">
        <v>364</v>
      </c>
      <c r="B68" s="201">
        <f>'A-SU-049'!E13</f>
        <v>49.367088607594937</v>
      </c>
      <c r="C68" s="207">
        <f>'A-SU-049'!K13</f>
        <v>50.632911392405063</v>
      </c>
      <c r="D68" s="100">
        <f>'A-SU-049'!C16</f>
        <v>21</v>
      </c>
      <c r="E68" s="100">
        <f>'A-SU-049'!F16</f>
        <v>28</v>
      </c>
      <c r="F68" s="100">
        <f>'A-SU-049'!I16</f>
        <v>0</v>
      </c>
      <c r="G68" s="100">
        <f>'A-SU-049'!L16</f>
        <v>12</v>
      </c>
      <c r="H68" s="142">
        <f>'A-SU-049'!O16</f>
        <v>15</v>
      </c>
      <c r="I68" s="97" t="str">
        <f t="shared" si="0"/>
        <v>Doutor</v>
      </c>
      <c r="J68" s="101">
        <f>'A-SU-049'!C7</f>
        <v>4</v>
      </c>
      <c r="K68" s="101" t="str">
        <f>'A-SU-049'!M7</f>
        <v>Não</v>
      </c>
      <c r="L68" s="101" t="str">
        <f>'A-SU-049'!O7</f>
        <v>Não</v>
      </c>
      <c r="M68" s="268" t="s">
        <v>204</v>
      </c>
      <c r="N68" s="268"/>
      <c r="O68" s="119" t="s">
        <v>206</v>
      </c>
      <c r="P68" s="85" t="str">
        <f>'A-SU-049'!R17</f>
        <v>Estatutario</v>
      </c>
      <c r="Q68" s="134" t="str">
        <f>'A-SU-049'!S17</f>
        <v>DE</v>
      </c>
      <c r="R68" s="119" t="str">
        <f>'A-SU-049'!T17</f>
        <v>Titular</v>
      </c>
    </row>
    <row r="69" spans="1:18" x14ac:dyDescent="0.25">
      <c r="A69" s="205" t="s">
        <v>365</v>
      </c>
      <c r="B69" s="201">
        <f>'A-SU-050'!E13</f>
        <v>70.851063829787236</v>
      </c>
      <c r="C69" s="94">
        <f>'A-SU-050'!K13</f>
        <v>29.148936170212767</v>
      </c>
      <c r="D69" s="100">
        <f>'A-SU-050'!C16</f>
        <v>28</v>
      </c>
      <c r="E69" s="100">
        <f>'A-SU-050'!F16</f>
        <v>68</v>
      </c>
      <c r="F69" s="100">
        <f>'A-SU-050'!I16</f>
        <v>428</v>
      </c>
      <c r="G69" s="100">
        <f>'A-SU-050'!L16</f>
        <v>28</v>
      </c>
      <c r="H69" s="142">
        <f>'A-SU-050'!O16</f>
        <v>83</v>
      </c>
      <c r="I69" s="97" t="str">
        <f t="shared" si="0"/>
        <v>Doutor</v>
      </c>
      <c r="J69" s="101">
        <f>'A-SU-050'!C7</f>
        <v>4</v>
      </c>
      <c r="K69" s="101" t="str">
        <f>'A-SU-050'!M7</f>
        <v>Não</v>
      </c>
      <c r="L69" s="101" t="str">
        <f>'A-SU-050'!O7</f>
        <v>Não</v>
      </c>
      <c r="M69" s="268" t="s">
        <v>199</v>
      </c>
      <c r="N69" s="268"/>
      <c r="O69" s="119" t="s">
        <v>203</v>
      </c>
      <c r="P69" s="85" t="str">
        <f>'A-SU-050'!R17</f>
        <v>Estatutario</v>
      </c>
      <c r="Q69" s="134">
        <f>'A-SU-050'!S17</f>
        <v>20</v>
      </c>
      <c r="R69" s="119" t="str">
        <f>'A-SU-050'!T17</f>
        <v>Adjunto</v>
      </c>
    </row>
    <row r="70" spans="1:18" x14ac:dyDescent="0.25">
      <c r="A70" s="205" t="s">
        <v>366</v>
      </c>
      <c r="B70" s="201">
        <f>'A-SU-051'!E13</f>
        <v>71.428571428571431</v>
      </c>
      <c r="C70" s="94">
        <f>'A-SU-051'!K13</f>
        <v>28.571428571428573</v>
      </c>
      <c r="D70" s="100">
        <f>'A-SU-051'!C16</f>
        <v>28</v>
      </c>
      <c r="E70" s="100">
        <f>'A-SU-051'!F16</f>
        <v>68</v>
      </c>
      <c r="F70" s="100">
        <f>'A-SU-051'!I16</f>
        <v>0</v>
      </c>
      <c r="G70" s="100">
        <f>'A-SU-051'!L16</f>
        <v>31</v>
      </c>
      <c r="H70" s="142">
        <f>'A-SU-051'!O16</f>
        <v>10</v>
      </c>
      <c r="I70" s="97" t="str">
        <f t="shared" si="0"/>
        <v>Doutor</v>
      </c>
      <c r="J70" s="101">
        <f>'A-SU-051'!C7</f>
        <v>4</v>
      </c>
      <c r="K70" s="101" t="str">
        <f>'A-SU-051'!M7</f>
        <v>Não</v>
      </c>
      <c r="L70" s="101" t="str">
        <f>'A-SU-051'!O7</f>
        <v>Não</v>
      </c>
      <c r="M70" s="268" t="s">
        <v>199</v>
      </c>
      <c r="N70" s="268"/>
      <c r="O70" s="119" t="s">
        <v>203</v>
      </c>
      <c r="P70" s="85" t="str">
        <f>'A-SU-051'!R17</f>
        <v>Estatutario</v>
      </c>
      <c r="Q70" s="134">
        <f>'A-SU-051'!S17</f>
        <v>40</v>
      </c>
      <c r="R70" s="119" t="str">
        <f>'A-SU-051'!T17</f>
        <v>Adjunto</v>
      </c>
    </row>
    <row r="71" spans="1:18" x14ac:dyDescent="0.25">
      <c r="A71" s="205" t="s">
        <v>367</v>
      </c>
      <c r="B71" s="201">
        <f>'A-SU-052'!E13</f>
        <v>83.928571428571431</v>
      </c>
      <c r="C71" s="94">
        <f>'A-SU-052'!K13</f>
        <v>16.071428571428573</v>
      </c>
      <c r="D71" s="100">
        <f>'A-SU-052'!C16</f>
        <v>20</v>
      </c>
      <c r="E71" s="100">
        <f>'A-SU-052'!F16</f>
        <v>10</v>
      </c>
      <c r="F71" s="100">
        <f>'A-SU-052'!I16</f>
        <v>0</v>
      </c>
      <c r="G71" s="100">
        <f>'A-SU-052'!L16</f>
        <v>1</v>
      </c>
      <c r="H71" s="142">
        <f>'A-SU-052'!O16</f>
        <v>1</v>
      </c>
      <c r="I71" s="97" t="str">
        <f t="shared" si="0"/>
        <v>Especialista</v>
      </c>
      <c r="J71" s="101">
        <f>'A-SU-052'!C7</f>
        <v>2</v>
      </c>
      <c r="K71" s="101" t="str">
        <f>'A-SU-052'!M7</f>
        <v>Não</v>
      </c>
      <c r="L71" s="101" t="str">
        <f>'A-SU-052'!O7</f>
        <v>Não</v>
      </c>
      <c r="M71" s="268" t="s">
        <v>200</v>
      </c>
      <c r="N71" s="268"/>
      <c r="O71" s="119" t="s">
        <v>205</v>
      </c>
      <c r="P71" s="85" t="str">
        <f>'A-SU-052'!R17</f>
        <v>CLT-H</v>
      </c>
      <c r="Q71" s="134">
        <f>'A-SU-052'!S17</f>
        <v>20</v>
      </c>
      <c r="R71" s="119" t="str">
        <f>'A-SU-052'!T17</f>
        <v>Substituto</v>
      </c>
    </row>
    <row r="72" spans="1:18" x14ac:dyDescent="0.25">
      <c r="A72" s="205" t="s">
        <v>368</v>
      </c>
      <c r="B72" s="201">
        <f>'A-SU-053'!E13</f>
        <v>51.05263157894737</v>
      </c>
      <c r="C72" s="94">
        <f>'A-SU-053'!K13</f>
        <v>48.94736842105263</v>
      </c>
      <c r="D72" s="100">
        <f>'A-SU-053'!C16</f>
        <v>23</v>
      </c>
      <c r="E72" s="100">
        <f>'A-SU-053'!F16</f>
        <v>85</v>
      </c>
      <c r="F72" s="100">
        <f>'A-SU-053'!I16</f>
        <v>240</v>
      </c>
      <c r="G72" s="100">
        <f>'A-SU-053'!L16</f>
        <v>4</v>
      </c>
      <c r="H72" s="142">
        <f>'A-SU-053'!O16</f>
        <v>8</v>
      </c>
      <c r="I72" s="97" t="str">
        <f t="shared" si="0"/>
        <v>Pós-Doutor</v>
      </c>
      <c r="J72" s="101">
        <f>'A-SU-053'!C7</f>
        <v>5</v>
      </c>
      <c r="K72" s="101" t="str">
        <f>'A-SU-053'!M7</f>
        <v>Não</v>
      </c>
      <c r="L72" s="101" t="str">
        <f>'A-SU-053'!O7</f>
        <v>Não</v>
      </c>
      <c r="M72" s="268" t="s">
        <v>204</v>
      </c>
      <c r="N72" s="268"/>
      <c r="O72" s="119" t="s">
        <v>206</v>
      </c>
      <c r="P72" s="85" t="str">
        <f>'A-SU-053'!R17</f>
        <v>CLT-H</v>
      </c>
      <c r="Q72" s="134">
        <f>'A-SU-053'!S17</f>
        <v>20</v>
      </c>
      <c r="R72" s="119" t="str">
        <f>'A-SU-053'!T17</f>
        <v>Substituto</v>
      </c>
    </row>
    <row r="73" spans="1:18" x14ac:dyDescent="0.25">
      <c r="A73" s="205" t="s">
        <v>369</v>
      </c>
      <c r="B73" s="201">
        <f>'A-SU-054'!E13</f>
        <v>84.818481848184817</v>
      </c>
      <c r="C73" s="94">
        <f>'A-SU-054'!K13</f>
        <v>15.181518151815181</v>
      </c>
      <c r="D73" s="100">
        <f>'A-SU-054'!C16</f>
        <v>28</v>
      </c>
      <c r="E73" s="100">
        <f>'A-SU-054'!F16</f>
        <v>80</v>
      </c>
      <c r="F73" s="100">
        <f>'A-SU-054'!I16</f>
        <v>492</v>
      </c>
      <c r="G73" s="100">
        <f>'A-SU-054'!L16</f>
        <v>80</v>
      </c>
      <c r="H73" s="142">
        <f>'A-SU-054'!O16</f>
        <v>7</v>
      </c>
      <c r="I73" s="97" t="str">
        <f t="shared" si="0"/>
        <v>Doutor</v>
      </c>
      <c r="J73" s="101">
        <f>'A-SU-054'!C7</f>
        <v>4</v>
      </c>
      <c r="K73" s="101" t="str">
        <f>'A-SU-054'!M7</f>
        <v>Não</v>
      </c>
      <c r="L73" s="101" t="str">
        <f>'A-SU-054'!O7</f>
        <v>Não</v>
      </c>
      <c r="M73" s="268" t="s">
        <v>200</v>
      </c>
      <c r="N73" s="268"/>
      <c r="O73" s="119" t="s">
        <v>205</v>
      </c>
      <c r="P73" s="85" t="str">
        <f>'A-SU-054'!R17</f>
        <v>Estatutario</v>
      </c>
      <c r="Q73" s="134">
        <f>'A-SU-054'!S17</f>
        <v>20</v>
      </c>
      <c r="R73" s="119" t="str">
        <f>'A-SU-054'!T17</f>
        <v>Assistente</v>
      </c>
    </row>
    <row r="74" spans="1:18" x14ac:dyDescent="0.25">
      <c r="A74" s="205" t="s">
        <v>370</v>
      </c>
      <c r="B74" s="201">
        <f>'A-SU-055'!E13</f>
        <v>79.227053140096615</v>
      </c>
      <c r="C74" s="94">
        <f>'A-SU-055'!K13</f>
        <v>20.772946859903382</v>
      </c>
      <c r="D74" s="100">
        <f>'A-SU-055'!C16</f>
        <v>25</v>
      </c>
      <c r="E74" s="100">
        <f>'A-SU-055'!F16</f>
        <v>52</v>
      </c>
      <c r="F74" s="100">
        <f>'A-SU-055'!I16</f>
        <v>816</v>
      </c>
      <c r="G74" s="100">
        <f>'A-SU-055'!L16</f>
        <v>6</v>
      </c>
      <c r="H74" s="142">
        <f>'A-SU-055'!O16</f>
        <v>17</v>
      </c>
      <c r="I74" s="97" t="str">
        <f t="shared" si="0"/>
        <v>Doutor</v>
      </c>
      <c r="J74" s="101">
        <f>'A-SU-055'!C7</f>
        <v>4</v>
      </c>
      <c r="K74" s="101" t="str">
        <f>'A-SU-055'!M7</f>
        <v>Não</v>
      </c>
      <c r="L74" s="101" t="str">
        <f>'A-SU-055'!O7</f>
        <v>Não</v>
      </c>
      <c r="M74" s="268" t="s">
        <v>199</v>
      </c>
      <c r="N74" s="268"/>
      <c r="O74" s="119" t="s">
        <v>203</v>
      </c>
      <c r="P74" s="85" t="str">
        <f>'A-SU-055'!R17</f>
        <v>Estatutario</v>
      </c>
      <c r="Q74" s="134">
        <f>'A-SU-055'!S17</f>
        <v>20</v>
      </c>
      <c r="R74" s="119" t="str">
        <f>'A-SU-055'!T17</f>
        <v>Adjunto</v>
      </c>
    </row>
    <row r="75" spans="1:18" x14ac:dyDescent="0.25">
      <c r="A75" s="205" t="s">
        <v>371</v>
      </c>
      <c r="B75" s="201">
        <f>'A-SU-056'!E13</f>
        <v>68.918918918918919</v>
      </c>
      <c r="C75" s="94">
        <f>'A-SU-056'!K13</f>
        <v>31.081081081081081</v>
      </c>
      <c r="D75" s="100">
        <f>'A-SU-056'!C16</f>
        <v>26</v>
      </c>
      <c r="E75" s="100">
        <f>'A-SU-056'!F16</f>
        <v>36</v>
      </c>
      <c r="F75" s="100">
        <f>'A-SU-056'!I16</f>
        <v>0</v>
      </c>
      <c r="G75" s="100">
        <f>'A-SU-056'!L16</f>
        <v>21</v>
      </c>
      <c r="H75" s="142">
        <f>'A-SU-056'!O16</f>
        <v>12</v>
      </c>
      <c r="I75" s="97" t="str">
        <f t="shared" si="0"/>
        <v>Mestre</v>
      </c>
      <c r="J75" s="101">
        <f>'A-SU-056'!C7</f>
        <v>3</v>
      </c>
      <c r="K75" s="101" t="str">
        <f>'A-SU-056'!M7</f>
        <v>Não</v>
      </c>
      <c r="L75" s="101" t="str">
        <f>'A-SU-056'!O7</f>
        <v>Não</v>
      </c>
      <c r="M75" s="268" t="s">
        <v>199</v>
      </c>
      <c r="N75" s="268"/>
      <c r="O75" s="119" t="s">
        <v>203</v>
      </c>
      <c r="P75" s="85" t="str">
        <f>'A-SU-056'!R17</f>
        <v>CLT-H</v>
      </c>
      <c r="Q75" s="134">
        <f>'A-SU-056'!S17</f>
        <v>20</v>
      </c>
      <c r="R75" s="119" t="str">
        <f>'A-SU-056'!T17</f>
        <v>Auxiliar</v>
      </c>
    </row>
    <row r="76" spans="1:18" x14ac:dyDescent="0.25">
      <c r="A76" s="205" t="s">
        <v>372</v>
      </c>
      <c r="B76" s="201">
        <f>'A-SU-057'!E13</f>
        <v>71.577123050259971</v>
      </c>
      <c r="C76" s="94">
        <f>'A-SU-057'!K13</f>
        <v>28.422876949740036</v>
      </c>
      <c r="D76" s="100">
        <f>'A-SU-057'!C16</f>
        <v>30</v>
      </c>
      <c r="E76" s="100">
        <f>'A-SU-057'!F16</f>
        <v>90</v>
      </c>
      <c r="F76" s="100">
        <f>'A-SU-057'!I16</f>
        <v>654</v>
      </c>
      <c r="G76" s="100">
        <f>'A-SU-057'!L16</f>
        <v>48</v>
      </c>
      <c r="H76" s="142">
        <f>'A-SU-057'!O16</f>
        <v>24</v>
      </c>
      <c r="I76" s="97" t="str">
        <f t="shared" si="0"/>
        <v>Mestre</v>
      </c>
      <c r="J76" s="101">
        <f>'A-SU-057'!C7</f>
        <v>3</v>
      </c>
      <c r="K76" s="101" t="str">
        <f>'A-SU-057'!M7</f>
        <v>Não</v>
      </c>
      <c r="L76" s="101" t="str">
        <f>'A-SU-057'!O7</f>
        <v>Não</v>
      </c>
      <c r="M76" s="268" t="s">
        <v>199</v>
      </c>
      <c r="N76" s="268"/>
      <c r="O76" s="119" t="s">
        <v>203</v>
      </c>
      <c r="P76" s="85" t="str">
        <f>'A-SU-057'!R17</f>
        <v>Estatutario</v>
      </c>
      <c r="Q76" s="134">
        <f>'A-SU-057'!S17</f>
        <v>20</v>
      </c>
      <c r="R76" s="119" t="str">
        <f>'A-SU-057'!T17</f>
        <v>Assistente</v>
      </c>
    </row>
    <row r="77" spans="1:18" x14ac:dyDescent="0.25">
      <c r="A77" s="205" t="s">
        <v>373</v>
      </c>
      <c r="B77" s="201">
        <f>'A-SU-058'!E13</f>
        <v>75.496688741721854</v>
      </c>
      <c r="C77" s="94">
        <f>'A-SU-058'!K13</f>
        <v>24.503311258278146</v>
      </c>
      <c r="D77" s="100">
        <f>'A-SU-058'!C16</f>
        <v>30</v>
      </c>
      <c r="E77" s="100">
        <f>'A-SU-058'!F16</f>
        <v>80</v>
      </c>
      <c r="F77" s="100">
        <f>'A-SU-058'!I16</f>
        <v>96</v>
      </c>
      <c r="G77" s="100">
        <f>'A-SU-058'!L16</f>
        <v>15</v>
      </c>
      <c r="H77" s="142">
        <f>'A-SU-058'!O16</f>
        <v>10</v>
      </c>
      <c r="I77" s="97" t="str">
        <f t="shared" si="0"/>
        <v>Doutor</v>
      </c>
      <c r="J77" s="101">
        <f>'A-SU-058'!C7</f>
        <v>4</v>
      </c>
      <c r="K77" s="101" t="str">
        <f>'A-SU-058'!M7</f>
        <v>Não</v>
      </c>
      <c r="L77" s="101" t="str">
        <f>'A-SU-058'!O7</f>
        <v>Não</v>
      </c>
      <c r="M77" s="268" t="s">
        <v>199</v>
      </c>
      <c r="N77" s="268"/>
      <c r="O77" s="119" t="s">
        <v>203</v>
      </c>
      <c r="P77" s="85" t="str">
        <f>'A-SU-058'!R17</f>
        <v>CLT-H</v>
      </c>
      <c r="Q77" s="134">
        <f>'A-SU-058'!S17</f>
        <v>20</v>
      </c>
      <c r="R77" s="119" t="str">
        <f>'A-SU-058'!T17</f>
        <v>Substituto</v>
      </c>
    </row>
    <row r="78" spans="1:18" x14ac:dyDescent="0.25">
      <c r="A78" s="205" t="s">
        <v>374</v>
      </c>
      <c r="B78" s="201">
        <f>'A-SU-059'!E13</f>
        <v>36.05359317904994</v>
      </c>
      <c r="C78" s="94">
        <f>'A-SU-059'!K13</f>
        <v>63.94640682095006</v>
      </c>
      <c r="D78" s="100">
        <f>'A-SU-059'!C16</f>
        <v>27</v>
      </c>
      <c r="E78" s="100">
        <f>'A-SU-059'!F16</f>
        <v>125</v>
      </c>
      <c r="F78" s="100">
        <f>'A-SU-059'!I16</f>
        <v>560</v>
      </c>
      <c r="G78" s="100">
        <f>'A-SU-059'!L16</f>
        <v>22</v>
      </c>
      <c r="H78" s="142">
        <f>'A-SU-059'!O16</f>
        <v>39</v>
      </c>
      <c r="I78" s="97" t="str">
        <f t="shared" si="0"/>
        <v>Pós-Doutor</v>
      </c>
      <c r="J78" s="101">
        <f>'A-SU-059'!C7</f>
        <v>5</v>
      </c>
      <c r="K78" s="101" t="str">
        <f>'A-SU-059'!M7</f>
        <v>Sim</v>
      </c>
      <c r="L78" s="101" t="str">
        <f>'A-SU-059'!O7</f>
        <v>Sim</v>
      </c>
      <c r="M78" s="268" t="s">
        <v>198</v>
      </c>
      <c r="N78" s="268"/>
      <c r="O78" s="119" t="s">
        <v>202</v>
      </c>
      <c r="P78" s="85" t="str">
        <f>'A-SU-059'!R17</f>
        <v>Estatutario</v>
      </c>
      <c r="Q78" s="134">
        <f>'A-SU-059'!S17</f>
        <v>40</v>
      </c>
      <c r="R78" s="119" t="str">
        <f>'A-SU-059'!T17</f>
        <v>Adjunto</v>
      </c>
    </row>
    <row r="79" spans="1:18" x14ac:dyDescent="0.25">
      <c r="A79" s="205" t="s">
        <v>375</v>
      </c>
      <c r="B79" s="202">
        <f>'A-SU-060'!E13</f>
        <v>75.70498915401302</v>
      </c>
      <c r="C79" s="93">
        <f>'A-SU-060'!K13</f>
        <v>24.295010845986983</v>
      </c>
      <c r="D79" s="101">
        <f>'A-SU-060'!C16</f>
        <v>23</v>
      </c>
      <c r="E79" s="101">
        <f>'A-SU-060'!F16</f>
        <v>36</v>
      </c>
      <c r="F79" s="101">
        <f>'A-SU-060'!I16</f>
        <v>222</v>
      </c>
      <c r="G79" s="101">
        <f>'A-SU-060'!L16</f>
        <v>14</v>
      </c>
      <c r="H79" s="141">
        <f>'A-SU-060'!O16</f>
        <v>34</v>
      </c>
      <c r="I79" s="194" t="str">
        <f t="shared" si="0"/>
        <v>Mestre</v>
      </c>
      <c r="J79" s="101">
        <f>'A-SU-060'!C7</f>
        <v>3</v>
      </c>
      <c r="K79" s="101" t="str">
        <f>'A-SU-060'!M7</f>
        <v>Não</v>
      </c>
      <c r="L79" s="101" t="str">
        <f>'A-SU-060'!O7</f>
        <v>Não</v>
      </c>
      <c r="M79" s="268" t="s">
        <v>199</v>
      </c>
      <c r="N79" s="268"/>
      <c r="O79" s="119" t="s">
        <v>203</v>
      </c>
      <c r="P79" s="85" t="str">
        <f>'A-SU-060'!R17</f>
        <v>CLT-H</v>
      </c>
      <c r="Q79" s="190">
        <f>'A-SU-060'!S17</f>
        <v>20</v>
      </c>
      <c r="R79" s="119" t="str">
        <f>'A-SU-060'!T17</f>
        <v>Substituto</v>
      </c>
    </row>
    <row r="80" spans="1:18" ht="15.75" thickBot="1" x14ac:dyDescent="0.3">
      <c r="A80" s="206" t="s">
        <v>376</v>
      </c>
      <c r="B80" s="204">
        <f>'A-SU-061'!E13</f>
        <v>76.744186046511629</v>
      </c>
      <c r="C80" s="195">
        <f>'A-SU-061'!K13</f>
        <v>23.255813953488371</v>
      </c>
      <c r="D80" s="196">
        <f>'A-SU-061'!C16</f>
        <v>27</v>
      </c>
      <c r="E80" s="196">
        <f>'A-SU-061'!F16</f>
        <v>45</v>
      </c>
      <c r="F80" s="196">
        <f>'A-SU-061'!I16</f>
        <v>156</v>
      </c>
      <c r="G80" s="196">
        <f>'A-SU-061'!L16</f>
        <v>28</v>
      </c>
      <c r="H80" s="197">
        <f>'A-SU-061'!O16</f>
        <v>17</v>
      </c>
      <c r="I80" s="198" t="str">
        <f t="shared" si="0"/>
        <v>Mestre</v>
      </c>
      <c r="J80" s="143">
        <f>'A-SU-061'!C7</f>
        <v>3</v>
      </c>
      <c r="K80" s="143" t="str">
        <f>'A-SU-061'!M7</f>
        <v>Não</v>
      </c>
      <c r="L80" s="143" t="str">
        <f>'A-SU-061'!O7</f>
        <v>Não</v>
      </c>
      <c r="M80" s="272" t="s">
        <v>199</v>
      </c>
      <c r="N80" s="272"/>
      <c r="O80" s="145" t="s">
        <v>203</v>
      </c>
      <c r="P80" s="87" t="str">
        <f>'A-SU-061'!R17</f>
        <v>Estatutario</v>
      </c>
      <c r="Q80" s="191">
        <f>'A-SU-061'!S17</f>
        <v>40</v>
      </c>
      <c r="R80" s="145" t="str">
        <f>'A-SU-061'!T17</f>
        <v>Adjunto</v>
      </c>
    </row>
    <row r="81" spans="1:18" x14ac:dyDescent="0.25">
      <c r="A81" s="106"/>
      <c r="B81" s="192"/>
      <c r="C81" s="192"/>
      <c r="D81" s="193"/>
      <c r="E81" s="193"/>
      <c r="F81" s="193"/>
      <c r="G81" s="193"/>
      <c r="H81" s="193"/>
      <c r="I81" s="151"/>
      <c r="J81" s="193"/>
      <c r="K81" s="193">
        <f>8*100/61</f>
        <v>13.114754098360656</v>
      </c>
      <c r="L81" s="193">
        <f>6*100/61</f>
        <v>9.8360655737704921</v>
      </c>
      <c r="M81" s="208"/>
      <c r="N81" s="208"/>
      <c r="O81" s="151"/>
      <c r="P81" s="151"/>
      <c r="Q81" s="151"/>
      <c r="R81" s="151"/>
    </row>
    <row r="82" spans="1:18" x14ac:dyDescent="0.25">
      <c r="A82" s="106"/>
      <c r="B82" s="192"/>
      <c r="C82" s="192"/>
      <c r="D82" s="193"/>
      <c r="E82" s="193"/>
      <c r="F82" s="193"/>
      <c r="G82" s="193"/>
      <c r="H82" s="193"/>
      <c r="I82" s="151"/>
      <c r="J82" s="193"/>
      <c r="K82" s="193"/>
      <c r="L82" s="193"/>
      <c r="M82" s="208"/>
      <c r="N82" s="208"/>
      <c r="O82" s="151"/>
      <c r="P82" s="151"/>
      <c r="Q82" s="151"/>
      <c r="R82" s="151"/>
    </row>
    <row r="83" spans="1:18" x14ac:dyDescent="0.25">
      <c r="A83" s="106"/>
      <c r="B83" s="192"/>
      <c r="C83" s="192"/>
      <c r="D83" s="193"/>
      <c r="E83" s="193"/>
      <c r="F83" s="193"/>
      <c r="G83" s="193"/>
      <c r="H83" s="193"/>
      <c r="I83" s="151"/>
      <c r="J83" s="193"/>
      <c r="K83" s="193"/>
      <c r="L83" s="193"/>
      <c r="M83" s="208"/>
      <c r="N83" s="208"/>
      <c r="O83" s="151"/>
      <c r="P83" s="151"/>
      <c r="Q83" s="151"/>
      <c r="R83" s="151"/>
    </row>
    <row r="84" spans="1:18" x14ac:dyDescent="0.25">
      <c r="A84" s="106"/>
      <c r="B84" s="192"/>
      <c r="C84" s="192"/>
      <c r="D84" s="193"/>
      <c r="E84" s="193"/>
      <c r="F84" s="193"/>
      <c r="G84" s="193"/>
      <c r="H84" s="193"/>
      <c r="I84" s="151"/>
      <c r="J84" s="193"/>
      <c r="K84" s="193"/>
      <c r="L84" s="193"/>
      <c r="M84" s="208"/>
      <c r="N84" s="208"/>
      <c r="O84" s="151"/>
      <c r="P84" s="151"/>
      <c r="Q84" s="151"/>
      <c r="R84" s="151"/>
    </row>
    <row r="85" spans="1:18" x14ac:dyDescent="0.25">
      <c r="A85" s="106"/>
      <c r="B85" s="192"/>
      <c r="C85" s="192"/>
      <c r="D85" s="193"/>
      <c r="E85" s="193"/>
      <c r="F85" s="193"/>
      <c r="G85" s="193"/>
      <c r="H85" s="193"/>
      <c r="I85" s="151"/>
      <c r="J85" s="193"/>
      <c r="K85" s="193"/>
      <c r="L85" s="193"/>
      <c r="M85" s="208"/>
      <c r="N85" s="208"/>
      <c r="O85" s="151"/>
      <c r="P85" s="151"/>
      <c r="Q85" s="151"/>
      <c r="R85" s="151"/>
    </row>
    <row r="86" spans="1:18" x14ac:dyDescent="0.25">
      <c r="A86" s="106"/>
      <c r="B86" s="192"/>
      <c r="C86" s="192"/>
      <c r="D86" s="193"/>
      <c r="E86" s="193"/>
      <c r="F86" s="193"/>
      <c r="G86" s="193"/>
      <c r="H86" s="193"/>
      <c r="I86" s="151"/>
      <c r="J86" s="193"/>
      <c r="K86" s="193"/>
      <c r="L86" s="193"/>
      <c r="M86" s="208"/>
      <c r="N86" s="208"/>
      <c r="O86" s="151"/>
      <c r="P86" s="151"/>
      <c r="Q86" s="151"/>
      <c r="R86" s="151"/>
    </row>
    <row r="87" spans="1:18" x14ac:dyDescent="0.25">
      <c r="A87" s="106"/>
      <c r="B87" s="192"/>
      <c r="C87" s="192"/>
      <c r="D87" s="193"/>
      <c r="E87" s="193"/>
      <c r="F87" s="193"/>
      <c r="G87" s="193"/>
      <c r="H87" s="193"/>
      <c r="I87" s="151"/>
      <c r="J87" s="193"/>
      <c r="K87" s="193"/>
      <c r="L87" s="193"/>
      <c r="M87" s="208"/>
      <c r="N87" s="208"/>
      <c r="O87" s="151"/>
      <c r="P87" s="151"/>
      <c r="Q87" s="151"/>
      <c r="R87" s="151"/>
    </row>
    <row r="88" spans="1:18" x14ac:dyDescent="0.25">
      <c r="A88" s="106"/>
      <c r="B88" s="192"/>
      <c r="C88" s="192"/>
      <c r="D88" s="193"/>
      <c r="E88" s="193"/>
      <c r="F88" s="193"/>
      <c r="G88" s="193"/>
      <c r="H88" s="193"/>
      <c r="I88" s="151"/>
      <c r="J88" s="193"/>
      <c r="K88" s="193"/>
      <c r="L88" s="193"/>
      <c r="M88" s="208"/>
      <c r="N88" s="208"/>
      <c r="O88" s="151"/>
      <c r="P88" s="151"/>
      <c r="Q88" s="151"/>
      <c r="R88" s="151"/>
    </row>
  </sheetData>
  <sheetProtection password="E2B6" sheet="1" objects="1" scenarios="1"/>
  <mergeCells count="92">
    <mergeCell ref="R9:V9"/>
    <mergeCell ref="R10:U10"/>
    <mergeCell ref="T14:V14"/>
    <mergeCell ref="U28:V28"/>
    <mergeCell ref="Y29:Y30"/>
    <mergeCell ref="Y32:Y33"/>
    <mergeCell ref="Z29:Z30"/>
    <mergeCell ref="Z32:Z33"/>
    <mergeCell ref="M77:N77"/>
    <mergeCell ref="M62:N62"/>
    <mergeCell ref="M63:N63"/>
    <mergeCell ref="M64:N64"/>
    <mergeCell ref="M65:N65"/>
    <mergeCell ref="M66:N66"/>
    <mergeCell ref="M57:N57"/>
    <mergeCell ref="M58:N58"/>
    <mergeCell ref="M59:N59"/>
    <mergeCell ref="M60:N60"/>
    <mergeCell ref="M61:N61"/>
    <mergeCell ref="M52:N52"/>
    <mergeCell ref="M67:N67"/>
    <mergeCell ref="M68:N68"/>
    <mergeCell ref="M69:N69"/>
    <mergeCell ref="M70:N70"/>
    <mergeCell ref="M71:N71"/>
    <mergeCell ref="M80:N80"/>
    <mergeCell ref="M81:N81"/>
    <mergeCell ref="M72:N72"/>
    <mergeCell ref="M73:N73"/>
    <mergeCell ref="M74:N74"/>
    <mergeCell ref="M75:N75"/>
    <mergeCell ref="M76:N76"/>
    <mergeCell ref="M78:N78"/>
    <mergeCell ref="M79:N79"/>
    <mergeCell ref="M53:N53"/>
    <mergeCell ref="M54:N54"/>
    <mergeCell ref="M55:N55"/>
    <mergeCell ref="M56:N56"/>
    <mergeCell ref="M47:N47"/>
    <mergeCell ref="M48:N48"/>
    <mergeCell ref="M49:N49"/>
    <mergeCell ref="M50:N50"/>
    <mergeCell ref="M51:N51"/>
    <mergeCell ref="M42:N42"/>
    <mergeCell ref="M43:N43"/>
    <mergeCell ref="M44:N44"/>
    <mergeCell ref="M45:N45"/>
    <mergeCell ref="M46:N46"/>
    <mergeCell ref="M37:N37"/>
    <mergeCell ref="M38:N38"/>
    <mergeCell ref="M39:N39"/>
    <mergeCell ref="M40:N40"/>
    <mergeCell ref="M41:N41"/>
    <mergeCell ref="M32:N32"/>
    <mergeCell ref="M33:N33"/>
    <mergeCell ref="M34:N34"/>
    <mergeCell ref="M35:N35"/>
    <mergeCell ref="M36:N36"/>
    <mergeCell ref="M27:N27"/>
    <mergeCell ref="M28:N28"/>
    <mergeCell ref="M29:N29"/>
    <mergeCell ref="M30:N30"/>
    <mergeCell ref="M31:N31"/>
    <mergeCell ref="M22:N22"/>
    <mergeCell ref="M23:N23"/>
    <mergeCell ref="M24:N24"/>
    <mergeCell ref="M25:N25"/>
    <mergeCell ref="M26:N26"/>
    <mergeCell ref="M5:P5"/>
    <mergeCell ref="M7:N7"/>
    <mergeCell ref="O7:P7"/>
    <mergeCell ref="M20:N20"/>
    <mergeCell ref="M21:N21"/>
    <mergeCell ref="M19:N19"/>
    <mergeCell ref="A15:B17"/>
    <mergeCell ref="D15:E17"/>
    <mergeCell ref="G15:H17"/>
    <mergeCell ref="J15:K17"/>
    <mergeCell ref="M15:N17"/>
    <mergeCell ref="D7:K7"/>
    <mergeCell ref="M10:O12"/>
    <mergeCell ref="M6:N6"/>
    <mergeCell ref="O6:P6"/>
    <mergeCell ref="G10:J12"/>
    <mergeCell ref="A10:D12"/>
    <mergeCell ref="M87:N87"/>
    <mergeCell ref="M88:N88"/>
    <mergeCell ref="M82:N82"/>
    <mergeCell ref="M83:N83"/>
    <mergeCell ref="M84:N84"/>
    <mergeCell ref="M85:N85"/>
    <mergeCell ref="M86:N86"/>
  </mergeCells>
  <pageMargins left="0.51181102362204722" right="0.51181102362204722" top="0.78740157480314965" bottom="0.78740157480314965" header="0.31496062992125984" footer="0.31496062992125984"/>
  <pageSetup paperSize="9" scale="52" fitToHeight="2" orientation="landscape" horizontalDpi="200" verticalDpi="2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6" sqref="W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7109375" style="2" customWidth="1"/>
    <col min="19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8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63</v>
      </c>
      <c r="F11" s="5"/>
      <c r="G11" s="53" t="s">
        <v>12</v>
      </c>
      <c r="H11" s="8"/>
      <c r="I11" s="9"/>
      <c r="J11" s="9"/>
      <c r="K11" s="61">
        <f>U32+U44+I66+I95+I111</f>
        <v>137</v>
      </c>
      <c r="M11" s="290"/>
      <c r="N11" s="291"/>
      <c r="O11" s="291"/>
      <c r="P11" s="58">
        <f>E11+K11</f>
        <v>200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31.5</v>
      </c>
      <c r="F13" s="5"/>
      <c r="G13" s="5"/>
      <c r="H13" s="5"/>
      <c r="I13" s="5"/>
      <c r="J13" s="11" t="s">
        <v>13</v>
      </c>
      <c r="K13" s="49">
        <f>K11*100/P11</f>
        <v>68.5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262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24</v>
      </c>
      <c r="D16" s="300"/>
      <c r="E16" s="301"/>
      <c r="F16" s="16">
        <f>G32</f>
        <v>85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7">
        <f>U44</f>
        <v>18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18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18</v>
      </c>
      <c r="R44" s="10"/>
      <c r="S44" s="10"/>
      <c r="T44" s="36" t="s">
        <v>42</v>
      </c>
      <c r="U44" s="3">
        <f>Q38+Q40+Q42</f>
        <v>18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30</v>
      </c>
      <c r="F63" s="10"/>
      <c r="G63" s="10"/>
      <c r="H63" s="10"/>
      <c r="I63" s="10"/>
      <c r="J63" s="10"/>
      <c r="K63" s="312"/>
      <c r="M63" s="67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56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2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39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312"/>
      <c r="M79" s="27" t="s">
        <v>271</v>
      </c>
      <c r="N79" s="10"/>
      <c r="O79" s="10"/>
      <c r="P79" s="10"/>
      <c r="Q79" s="3">
        <v>19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8</v>
      </c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16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3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11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9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63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63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7" sqref="X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E5" s="1" t="s">
        <v>5</v>
      </c>
      <c r="G5" s="3" t="s">
        <v>269</v>
      </c>
      <c r="I5" s="1" t="s">
        <v>6</v>
      </c>
      <c r="K5" s="3">
        <v>9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" customHeight="1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86</v>
      </c>
      <c r="F11" s="5"/>
      <c r="G11" s="53" t="s">
        <v>12</v>
      </c>
      <c r="H11" s="8"/>
      <c r="I11" s="9"/>
      <c r="J11" s="9"/>
      <c r="K11" s="61">
        <f>U32+U44+I66+I95+I111</f>
        <v>24</v>
      </c>
      <c r="M11" s="290"/>
      <c r="N11" s="291"/>
      <c r="O11" s="291"/>
      <c r="P11" s="58">
        <f>E11+K11</f>
        <v>110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78.181818181818187</v>
      </c>
      <c r="F13" s="5"/>
      <c r="G13" s="5"/>
      <c r="H13" s="5"/>
      <c r="I13" s="5"/>
      <c r="J13" s="11" t="s">
        <v>13</v>
      </c>
      <c r="K13" s="49">
        <f>K11*100/P11</f>
        <v>21.818181818181817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126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68</v>
      </c>
      <c r="G16" s="239"/>
      <c r="H16" s="240"/>
      <c r="I16" s="15">
        <f>S32</f>
        <v>0</v>
      </c>
      <c r="J16" s="306"/>
      <c r="K16" s="307"/>
      <c r="L16" s="16">
        <f>U42</f>
        <v>7</v>
      </c>
      <c r="M16" s="257"/>
      <c r="N16" s="258"/>
      <c r="O16" s="17">
        <f>U44</f>
        <v>6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7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13</v>
      </c>
      <c r="R44" s="10"/>
      <c r="S44" s="10"/>
      <c r="T44" s="36" t="s">
        <v>42</v>
      </c>
      <c r="U44" s="3">
        <f>Q38+Q40+Q42</f>
        <v>6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14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7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/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5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271</v>
      </c>
      <c r="N79" s="10"/>
      <c r="O79" s="10"/>
      <c r="P79" s="10"/>
      <c r="Q79" s="3">
        <v>32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282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</v>
      </c>
      <c r="J95" s="10"/>
      <c r="K95" s="312"/>
      <c r="M95" s="27" t="s">
        <v>125</v>
      </c>
      <c r="N95" s="10"/>
      <c r="O95" s="10"/>
      <c r="P95" s="10"/>
      <c r="Q95" s="3">
        <v>30</v>
      </c>
      <c r="R95" s="10"/>
      <c r="S95" s="10"/>
      <c r="T95" s="36" t="s">
        <v>39</v>
      </c>
      <c r="U95" s="3">
        <f>SUM(Q70:Q95)</f>
        <v>72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107" sqref="Q10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5703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10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" customHeight="1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144</v>
      </c>
      <c r="F11" s="5"/>
      <c r="G11" s="53" t="s">
        <v>12</v>
      </c>
      <c r="H11" s="8"/>
      <c r="I11" s="9"/>
      <c r="J11" s="9"/>
      <c r="K11" s="61">
        <f>U32+U44+I66+I95+I111</f>
        <v>224</v>
      </c>
      <c r="M11" s="290"/>
      <c r="N11" s="291"/>
      <c r="O11" s="291"/>
      <c r="P11" s="58">
        <f>E11+K11</f>
        <v>368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39.130434782608695</v>
      </c>
      <c r="F13" s="5"/>
      <c r="G13" s="5"/>
      <c r="H13" s="5"/>
      <c r="I13" s="5"/>
      <c r="J13" s="11" t="s">
        <v>13</v>
      </c>
      <c r="K13" s="49">
        <f>K11*100/P11</f>
        <v>60.869565217391305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262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24</v>
      </c>
      <c r="D16" s="300"/>
      <c r="E16" s="301"/>
      <c r="F16" s="16">
        <f>G32</f>
        <v>44</v>
      </c>
      <c r="G16" s="239"/>
      <c r="H16" s="240"/>
      <c r="I16" s="15">
        <f>S32</f>
        <v>396</v>
      </c>
      <c r="J16" s="306"/>
      <c r="K16" s="307"/>
      <c r="L16" s="16">
        <f>U42</f>
        <v>2</v>
      </c>
      <c r="M16" s="257"/>
      <c r="N16" s="258"/>
      <c r="O16" s="17">
        <f>U44</f>
        <v>34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3</v>
      </c>
      <c r="R21" s="29">
        <v>6</v>
      </c>
      <c r="S21" s="30">
        <f>Q21*R21</f>
        <v>18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10</v>
      </c>
      <c r="R23" s="3">
        <v>4</v>
      </c>
      <c r="S23" s="32">
        <f t="shared" si="1"/>
        <v>40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99</v>
      </c>
      <c r="T30" s="36" t="s">
        <v>39</v>
      </c>
      <c r="U30" s="3">
        <f>SUM(S21:S23)+(S27+S28)</f>
        <v>94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396</v>
      </c>
      <c r="T32" s="36" t="s">
        <v>42</v>
      </c>
      <c r="U32" s="3">
        <f>SUM(S24:S26)+SUM(S27:S28)</f>
        <v>41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36</v>
      </c>
      <c r="R44" s="10"/>
      <c r="S44" s="10"/>
      <c r="T44" s="36" t="s">
        <v>42</v>
      </c>
      <c r="U44" s="3">
        <f>Q38+Q40+Q42</f>
        <v>34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10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24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6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10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8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6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24</v>
      </c>
      <c r="F79" s="10"/>
      <c r="G79" s="10"/>
      <c r="H79" s="10"/>
      <c r="I79" s="10"/>
      <c r="J79" s="10"/>
      <c r="K79" s="312"/>
      <c r="M79" s="27" t="s">
        <v>147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31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11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13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4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13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5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4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7</v>
      </c>
      <c r="F95" s="10"/>
      <c r="G95" s="10"/>
      <c r="H95" s="36" t="s">
        <v>42</v>
      </c>
      <c r="I95" s="3">
        <f>SUM(E70:E95)</f>
        <v>96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45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3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11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70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49</v>
      </c>
      <c r="F11" s="5"/>
      <c r="G11" s="53" t="s">
        <v>12</v>
      </c>
      <c r="H11" s="8"/>
      <c r="I11" s="9"/>
      <c r="J11" s="9"/>
      <c r="K11" s="61">
        <f>U32+U44+I66+I95+I111</f>
        <v>20</v>
      </c>
      <c r="M11" s="290"/>
      <c r="N11" s="291"/>
      <c r="O11" s="291"/>
      <c r="P11" s="58">
        <f>E11+K11</f>
        <v>69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71.014492753623188</v>
      </c>
      <c r="F13" s="5"/>
      <c r="G13" s="5"/>
      <c r="H13" s="5"/>
      <c r="I13" s="5"/>
      <c r="J13" s="11" t="s">
        <v>13</v>
      </c>
      <c r="K13" s="49">
        <f>K11*100/P11</f>
        <v>28.985507246376812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21</v>
      </c>
      <c r="D16" s="300"/>
      <c r="E16" s="301"/>
      <c r="F16" s="16">
        <f>G32</f>
        <v>16</v>
      </c>
      <c r="G16" s="239"/>
      <c r="H16" s="240"/>
      <c r="I16" s="15">
        <f>S32</f>
        <v>0</v>
      </c>
      <c r="J16" s="306"/>
      <c r="K16" s="307"/>
      <c r="L16" s="16">
        <f>U42</f>
        <v>13</v>
      </c>
      <c r="M16" s="257"/>
      <c r="N16" s="258"/>
      <c r="O16" s="17">
        <f>U44</f>
        <v>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13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13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16</v>
      </c>
      <c r="R44" s="10"/>
      <c r="S44" s="10"/>
      <c r="T44" s="36" t="s">
        <v>42</v>
      </c>
      <c r="U44" s="3">
        <f>Q38+Q40+Q42</f>
        <v>3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13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13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287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12"/>
      <c r="M80" s="27" t="s">
        <v>288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3</v>
      </c>
      <c r="J95" s="10"/>
      <c r="K95" s="312"/>
      <c r="M95" s="27" t="s">
        <v>125</v>
      </c>
      <c r="N95" s="10"/>
      <c r="O95" s="10"/>
      <c r="P95" s="10"/>
      <c r="Q95" s="3">
        <v>17</v>
      </c>
      <c r="R95" s="10"/>
      <c r="S95" s="10"/>
      <c r="T95" s="36" t="s">
        <v>39</v>
      </c>
      <c r="U95" s="3">
        <f>SUM(Q70:Q95)</f>
        <v>23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7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7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12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109</v>
      </c>
      <c r="F11" s="5"/>
      <c r="G11" s="53" t="s">
        <v>12</v>
      </c>
      <c r="H11" s="8"/>
      <c r="I11" s="9"/>
      <c r="J11" s="9"/>
      <c r="K11" s="61">
        <f>U32+U44+I66+I95+I111</f>
        <v>38</v>
      </c>
      <c r="M11" s="290"/>
      <c r="N11" s="291"/>
      <c r="O11" s="291"/>
      <c r="P11" s="58">
        <f>E11+K11</f>
        <v>147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74.149659863945573</v>
      </c>
      <c r="F13" s="5"/>
      <c r="G13" s="5"/>
      <c r="H13" s="5"/>
      <c r="I13" s="5"/>
      <c r="J13" s="11" t="s">
        <v>13</v>
      </c>
      <c r="K13" s="49">
        <f>K11*100/P11</f>
        <v>25.85034013605442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23</v>
      </c>
      <c r="D16" s="300"/>
      <c r="E16" s="301"/>
      <c r="F16" s="16">
        <f>G32</f>
        <v>36</v>
      </c>
      <c r="G16" s="239"/>
      <c r="H16" s="240"/>
      <c r="I16" s="15">
        <f>S32</f>
        <v>48</v>
      </c>
      <c r="J16" s="306"/>
      <c r="K16" s="307"/>
      <c r="L16" s="16">
        <f>U42</f>
        <v>27</v>
      </c>
      <c r="M16" s="257"/>
      <c r="N16" s="258"/>
      <c r="O16" s="17">
        <f>U44</f>
        <v>13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30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16</v>
      </c>
      <c r="T30" s="36" t="s">
        <v>39</v>
      </c>
      <c r="U30" s="3">
        <f>SUM(S21:S23)+(S27+S28)</f>
        <v>16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48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27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27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40</v>
      </c>
      <c r="R44" s="10"/>
      <c r="S44" s="10"/>
      <c r="T44" s="36" t="s">
        <v>42</v>
      </c>
      <c r="U44" s="3">
        <f>Q38+Q40+Q42</f>
        <v>13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27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19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27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289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290</v>
      </c>
      <c r="N80" s="10"/>
      <c r="O80" s="10"/>
      <c r="P80" s="10"/>
      <c r="Q80" s="3">
        <v>12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6</v>
      </c>
      <c r="J95" s="10"/>
      <c r="K95" s="312"/>
      <c r="M95" s="27" t="s">
        <v>125</v>
      </c>
      <c r="N95" s="10"/>
      <c r="O95" s="10"/>
      <c r="P95" s="10"/>
      <c r="Q95" s="3">
        <v>9</v>
      </c>
      <c r="R95" s="10"/>
      <c r="S95" s="10"/>
      <c r="T95" s="36" t="s">
        <v>39</v>
      </c>
      <c r="U95" s="3">
        <f>SUM(Q70:Q95)</f>
        <v>39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F2" sqref="F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3.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13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customHeight="1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3.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113</v>
      </c>
      <c r="F11" s="5"/>
      <c r="G11" s="53" t="s">
        <v>12</v>
      </c>
      <c r="H11" s="8"/>
      <c r="I11" s="9"/>
      <c r="J11" s="9"/>
      <c r="K11" s="61">
        <f>U32+U44+I66+I95+I111</f>
        <v>112</v>
      </c>
      <c r="M11" s="290"/>
      <c r="N11" s="291"/>
      <c r="O11" s="291"/>
      <c r="P11" s="58">
        <f>E11+K11</f>
        <v>225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50.222222222222221</v>
      </c>
      <c r="F13" s="5"/>
      <c r="G13" s="5"/>
      <c r="H13" s="5"/>
      <c r="I13" s="5"/>
      <c r="J13" s="11" t="s">
        <v>13</v>
      </c>
      <c r="K13" s="49">
        <f>K11*100/P11</f>
        <v>49.777777777777779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22</v>
      </c>
      <c r="D16" s="300"/>
      <c r="E16" s="301"/>
      <c r="F16" s="16">
        <f>G32</f>
        <v>36</v>
      </c>
      <c r="G16" s="239"/>
      <c r="H16" s="240"/>
      <c r="I16" s="15">
        <f>S32</f>
        <v>0</v>
      </c>
      <c r="J16" s="306"/>
      <c r="K16" s="307"/>
      <c r="L16" s="16">
        <f>U42</f>
        <v>34</v>
      </c>
      <c r="M16" s="257"/>
      <c r="N16" s="258"/>
      <c r="O16" s="17">
        <f>U44</f>
        <v>15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34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15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34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49</v>
      </c>
      <c r="R44" s="10"/>
      <c r="S44" s="10"/>
      <c r="T44" s="36" t="s">
        <v>42</v>
      </c>
      <c r="U44" s="3">
        <f>Q38+Q40+Q42</f>
        <v>15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49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20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35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49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4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5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6</v>
      </c>
      <c r="F79" s="10"/>
      <c r="G79" s="10"/>
      <c r="H79" s="10"/>
      <c r="I79" s="10"/>
      <c r="J79" s="10"/>
      <c r="K79" s="312"/>
      <c r="M79" s="27" t="s">
        <v>252</v>
      </c>
      <c r="N79" s="10"/>
      <c r="O79" s="10"/>
      <c r="P79" s="10"/>
      <c r="Q79" s="3">
        <v>14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288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6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8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16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6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62</v>
      </c>
      <c r="J95" s="10"/>
      <c r="K95" s="312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29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G3" sqref="G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14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64</v>
      </c>
      <c r="F11" s="5"/>
      <c r="G11" s="53" t="s">
        <v>12</v>
      </c>
      <c r="H11" s="8"/>
      <c r="I11" s="9"/>
      <c r="J11" s="9"/>
      <c r="K11" s="61">
        <f>U32+U44+I66+I95+I111</f>
        <v>378</v>
      </c>
      <c r="M11" s="290"/>
      <c r="N11" s="291"/>
      <c r="O11" s="291"/>
      <c r="P11" s="58">
        <f>E11+K11</f>
        <v>442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14.479638009049774</v>
      </c>
      <c r="F13" s="5"/>
      <c r="G13" s="5"/>
      <c r="H13" s="5"/>
      <c r="I13" s="5"/>
      <c r="J13" s="11" t="s">
        <v>13</v>
      </c>
      <c r="K13" s="49">
        <f>K11*100/P11</f>
        <v>85.520361990950221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263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25</v>
      </c>
      <c r="D16" s="300"/>
      <c r="E16" s="301"/>
      <c r="F16" s="16">
        <f>G32</f>
        <v>44</v>
      </c>
      <c r="G16" s="239"/>
      <c r="H16" s="240"/>
      <c r="I16" s="15">
        <f>S32</f>
        <v>0</v>
      </c>
      <c r="J16" s="306"/>
      <c r="K16" s="307"/>
      <c r="L16" s="16">
        <f>U42</f>
        <v>2</v>
      </c>
      <c r="M16" s="257"/>
      <c r="N16" s="258"/>
      <c r="O16" s="17">
        <f>U44</f>
        <v>31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31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33</v>
      </c>
      <c r="R44" s="10"/>
      <c r="S44" s="10"/>
      <c r="T44" s="36" t="s">
        <v>42</v>
      </c>
      <c r="U44" s="3">
        <f>Q38+Q40+Q42</f>
        <v>31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12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19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>
        <v>2</v>
      </c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13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7</v>
      </c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26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5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5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5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9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35</v>
      </c>
      <c r="F79" s="10"/>
      <c r="G79" s="10"/>
      <c r="H79" s="10"/>
      <c r="I79" s="10"/>
      <c r="J79" s="10"/>
      <c r="K79" s="312"/>
      <c r="M79" s="27" t="s">
        <v>252</v>
      </c>
      <c r="N79" s="10"/>
      <c r="O79" s="10"/>
      <c r="P79" s="10"/>
      <c r="Q79" s="3">
        <v>15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240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16</v>
      </c>
      <c r="F81" s="10"/>
      <c r="G81" s="10"/>
      <c r="H81" s="10"/>
      <c r="I81" s="10"/>
      <c r="J81" s="10"/>
      <c r="K81" s="312"/>
      <c r="M81" s="27" t="s">
        <v>291</v>
      </c>
      <c r="N81" s="10"/>
      <c r="O81" s="10"/>
      <c r="P81" s="10"/>
      <c r="Q81" s="3">
        <v>17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38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30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49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2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6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5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5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30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29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9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296</v>
      </c>
      <c r="J95" s="10"/>
      <c r="K95" s="312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58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4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4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90" sqref="E9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15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443</v>
      </c>
      <c r="F11" s="5"/>
      <c r="G11" s="53" t="s">
        <v>12</v>
      </c>
      <c r="H11" s="8"/>
      <c r="I11" s="9"/>
      <c r="J11" s="9"/>
      <c r="K11" s="61">
        <f>U32+U44+I66+I95+I111</f>
        <v>117</v>
      </c>
      <c r="M11" s="290"/>
      <c r="N11" s="291"/>
      <c r="O11" s="291"/>
      <c r="P11" s="58">
        <f>E11+K11</f>
        <v>560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9.5" customHeight="1" x14ac:dyDescent="0.25">
      <c r="A13" s="1"/>
      <c r="C13" s="5"/>
      <c r="D13" s="11" t="s">
        <v>13</v>
      </c>
      <c r="E13" s="41">
        <f>E11*100/P11</f>
        <v>79.107142857142861</v>
      </c>
      <c r="F13" s="5"/>
      <c r="G13" s="5"/>
      <c r="H13" s="5"/>
      <c r="I13" s="5"/>
      <c r="J13" s="11" t="s">
        <v>13</v>
      </c>
      <c r="K13" s="49">
        <f>K11*100/P11</f>
        <v>20.892857142857142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26</v>
      </c>
      <c r="D16" s="300"/>
      <c r="E16" s="301"/>
      <c r="F16" s="16">
        <f>G32</f>
        <v>52</v>
      </c>
      <c r="G16" s="239"/>
      <c r="H16" s="240"/>
      <c r="I16" s="15">
        <f>S32</f>
        <v>936</v>
      </c>
      <c r="J16" s="306"/>
      <c r="K16" s="307"/>
      <c r="L16" s="16">
        <f>U42</f>
        <v>34</v>
      </c>
      <c r="M16" s="257"/>
      <c r="N16" s="258"/>
      <c r="O16" s="17">
        <f>U44</f>
        <v>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12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33</v>
      </c>
      <c r="R23" s="3">
        <v>4</v>
      </c>
      <c r="S23" s="32">
        <f t="shared" si="1"/>
        <v>132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60</v>
      </c>
      <c r="R27" s="3">
        <v>1</v>
      </c>
      <c r="S27" s="32">
        <f t="shared" si="1"/>
        <v>60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36</v>
      </c>
      <c r="R28" s="34">
        <v>1</v>
      </c>
      <c r="S28" s="35">
        <f t="shared" si="1"/>
        <v>36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234</v>
      </c>
      <c r="T30" s="36" t="s">
        <v>39</v>
      </c>
      <c r="U30" s="3">
        <f>SUM(S21:S23)+(S27+S28)</f>
        <v>234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936</v>
      </c>
      <c r="T32" s="36" t="s">
        <v>42</v>
      </c>
      <c r="U32" s="3">
        <f>SUM(S24:S26)+SUM(S27:S28)</f>
        <v>96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34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34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35</v>
      </c>
      <c r="R44" s="10"/>
      <c r="S44" s="10"/>
      <c r="T44" s="36" t="s">
        <v>42</v>
      </c>
      <c r="U44" s="3">
        <f>Q38+Q40+Q42</f>
        <v>1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34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6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14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34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6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18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12"/>
      <c r="M79" s="27" t="s">
        <v>241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242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292</v>
      </c>
      <c r="N81" s="10"/>
      <c r="O81" s="10"/>
      <c r="P81" s="10"/>
      <c r="Q81" s="3">
        <v>3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 t="s">
        <v>271</v>
      </c>
      <c r="N82" s="10"/>
      <c r="O82" s="10"/>
      <c r="P82" s="10"/>
      <c r="Q82" s="3">
        <v>28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6</v>
      </c>
      <c r="J95" s="10"/>
      <c r="K95" s="312"/>
      <c r="M95" s="27" t="s">
        <v>125</v>
      </c>
      <c r="N95" s="10"/>
      <c r="O95" s="10"/>
      <c r="P95" s="10"/>
      <c r="Q95" s="3">
        <v>65</v>
      </c>
      <c r="R95" s="10"/>
      <c r="S95" s="10"/>
      <c r="T95" s="36" t="s">
        <v>39</v>
      </c>
      <c r="U95" s="3">
        <f>SUM(Q70:Q95)</f>
        <v>140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5" sqref="Y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16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196</v>
      </c>
      <c r="F11" s="5"/>
      <c r="G11" s="53" t="s">
        <v>12</v>
      </c>
      <c r="H11" s="8"/>
      <c r="I11" s="9"/>
      <c r="J11" s="9"/>
      <c r="K11" s="61">
        <f>U32+U44+I66+I95+I111</f>
        <v>108</v>
      </c>
      <c r="M11" s="290"/>
      <c r="N11" s="291"/>
      <c r="O11" s="291"/>
      <c r="P11" s="58">
        <f>E11+K11</f>
        <v>304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64.473684210526315</v>
      </c>
      <c r="F13" s="5"/>
      <c r="G13" s="5"/>
      <c r="H13" s="5"/>
      <c r="I13" s="5"/>
      <c r="J13" s="11" t="s">
        <v>13</v>
      </c>
      <c r="K13" s="49">
        <f>K11*100/P11</f>
        <v>35.526315789473685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22</v>
      </c>
      <c r="D16" s="300"/>
      <c r="E16" s="301"/>
      <c r="F16" s="16">
        <f>G32</f>
        <v>27</v>
      </c>
      <c r="G16" s="239"/>
      <c r="H16" s="240"/>
      <c r="I16" s="15">
        <f>S32</f>
        <v>339</v>
      </c>
      <c r="J16" s="306"/>
      <c r="K16" s="307"/>
      <c r="L16" s="16">
        <f>U42</f>
        <v>17</v>
      </c>
      <c r="M16" s="257"/>
      <c r="N16" s="258"/>
      <c r="O16" s="17">
        <f>U44</f>
        <v>16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5</v>
      </c>
      <c r="R22" s="3">
        <v>5</v>
      </c>
      <c r="S22" s="32">
        <f t="shared" ref="S22:S28" si="1">Q22*R22</f>
        <v>25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60</v>
      </c>
      <c r="R27" s="3">
        <v>1</v>
      </c>
      <c r="S27" s="32">
        <f t="shared" si="1"/>
        <v>60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113</v>
      </c>
      <c r="T30" s="36" t="s">
        <v>39</v>
      </c>
      <c r="U30" s="3">
        <f>SUM(S21:S23)+(S27+S28)</f>
        <v>107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339</v>
      </c>
      <c r="T32" s="36" t="s">
        <v>42</v>
      </c>
      <c r="U32" s="3">
        <f>SUM(S24:S26)+SUM(S27:S28)</f>
        <v>66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92" t="s">
        <v>176</v>
      </c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67" t="s">
        <v>149</v>
      </c>
      <c r="B36" s="73"/>
      <c r="C36" s="73"/>
      <c r="D36" s="10"/>
      <c r="E36" s="40">
        <v>0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17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SUM(E36:E42)</f>
        <v>22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33</v>
      </c>
      <c r="R44" s="10"/>
      <c r="S44" s="10"/>
      <c r="T44" s="36" t="s">
        <v>42</v>
      </c>
      <c r="U44" s="3">
        <f>Q38+Q40+Q42</f>
        <v>16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9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7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17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21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17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12"/>
      <c r="M79" s="27" t="s">
        <v>151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152</v>
      </c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153</v>
      </c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 t="s">
        <v>154</v>
      </c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 t="s">
        <v>155</v>
      </c>
      <c r="N83" s="10"/>
      <c r="O83" s="10"/>
      <c r="P83" s="10"/>
      <c r="Q83" s="3">
        <v>21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 t="s">
        <v>293</v>
      </c>
      <c r="N84" s="10"/>
      <c r="O84" s="10"/>
      <c r="P84" s="10"/>
      <c r="Q84" s="3">
        <v>2</v>
      </c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</v>
      </c>
      <c r="J95" s="10"/>
      <c r="K95" s="312"/>
      <c r="M95" s="27" t="s">
        <v>125</v>
      </c>
      <c r="N95" s="10"/>
      <c r="O95" s="10"/>
      <c r="P95" s="10"/>
      <c r="Q95" s="3">
        <v>24</v>
      </c>
      <c r="R95" s="10"/>
      <c r="S95" s="10"/>
      <c r="T95" s="36" t="s">
        <v>39</v>
      </c>
      <c r="U95" s="3">
        <f>SUM(Q70:Q95)</f>
        <v>55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93" sqref="E9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17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183</v>
      </c>
      <c r="F11" s="5"/>
      <c r="G11" s="53" t="s">
        <v>12</v>
      </c>
      <c r="H11" s="8"/>
      <c r="I11" s="9"/>
      <c r="J11" s="9"/>
      <c r="K11" s="61">
        <f>U32+U44+I66+I95+I111</f>
        <v>81</v>
      </c>
      <c r="M11" s="290"/>
      <c r="N11" s="291"/>
      <c r="O11" s="291"/>
      <c r="P11" s="58">
        <f>E11+K11</f>
        <v>264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69.318181818181813</v>
      </c>
      <c r="F13" s="5"/>
      <c r="G13" s="5"/>
      <c r="H13" s="5"/>
      <c r="I13" s="5"/>
      <c r="J13" s="11" t="s">
        <v>13</v>
      </c>
      <c r="K13" s="49">
        <f>K11*100/P11</f>
        <v>30.681818181818183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64</v>
      </c>
      <c r="G16" s="239"/>
      <c r="H16" s="240"/>
      <c r="I16" s="15">
        <f>S32</f>
        <v>168</v>
      </c>
      <c r="J16" s="306"/>
      <c r="K16" s="307"/>
      <c r="L16" s="16">
        <f>U42</f>
        <v>21</v>
      </c>
      <c r="M16" s="257"/>
      <c r="N16" s="258"/>
      <c r="O16" s="17">
        <f>U44</f>
        <v>9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42</v>
      </c>
      <c r="R28" s="34">
        <v>1</v>
      </c>
      <c r="S28" s="35">
        <f t="shared" si="1"/>
        <v>42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16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42</v>
      </c>
      <c r="T30" s="36" t="s">
        <v>39</v>
      </c>
      <c r="U30" s="3">
        <f>SUM(S21:S23)+(S27+S28)</f>
        <v>42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64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168</v>
      </c>
      <c r="T32" s="36" t="s">
        <v>42</v>
      </c>
      <c r="U32" s="3">
        <f>SUM(S24:S26)+SUM(S27:S28)</f>
        <v>42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21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4</v>
      </c>
      <c r="R42" s="10"/>
      <c r="S42" s="10"/>
      <c r="T42" s="36" t="s">
        <v>39</v>
      </c>
      <c r="U42" s="3">
        <f>Q37+Q39+Q41</f>
        <v>21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30</v>
      </c>
      <c r="R44" s="10"/>
      <c r="S44" s="10"/>
      <c r="T44" s="36" t="s">
        <v>42</v>
      </c>
      <c r="U44" s="3">
        <f>Q38+Q40+Q42</f>
        <v>9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21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11</v>
      </c>
      <c r="F63" s="10"/>
      <c r="G63" s="10"/>
      <c r="H63" s="10"/>
      <c r="I63" s="10"/>
      <c r="J63" s="10"/>
      <c r="K63" s="312"/>
      <c r="M63" s="23" t="s">
        <v>156</v>
      </c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22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5</v>
      </c>
      <c r="F79" s="10"/>
      <c r="G79" s="10"/>
      <c r="H79" s="10"/>
      <c r="I79" s="10"/>
      <c r="J79" s="10"/>
      <c r="K79" s="312"/>
      <c r="M79" s="27" t="s">
        <v>285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278</v>
      </c>
      <c r="N80" s="10"/>
      <c r="O80" s="10"/>
      <c r="P80" s="10"/>
      <c r="Q80" s="3">
        <v>35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273</v>
      </c>
      <c r="N81" s="10"/>
      <c r="O81" s="10"/>
      <c r="P81" s="10"/>
      <c r="Q81" s="3">
        <v>2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8</v>
      </c>
      <c r="J95" s="10"/>
      <c r="K95" s="312"/>
      <c r="M95" s="27" t="s">
        <v>125</v>
      </c>
      <c r="N95" s="10"/>
      <c r="O95" s="10"/>
      <c r="P95" s="10"/>
      <c r="Q95" s="3">
        <v>43</v>
      </c>
      <c r="R95" s="10"/>
      <c r="S95" s="10"/>
      <c r="T95" s="36" t="s">
        <v>39</v>
      </c>
      <c r="U95" s="3">
        <f>SUM(Q70:Q95)</f>
        <v>95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>
        <v>4</v>
      </c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4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A77"/>
    </sheetView>
  </sheetViews>
  <sheetFormatPr defaultRowHeight="15" x14ac:dyDescent="0.25"/>
  <cols>
    <col min="1" max="16384" width="9.140625" style="68"/>
  </cols>
  <sheetData/>
  <pageMargins left="0.51181102362204722" right="0.51181102362204722" top="0.78740157480314965" bottom="0.78740157480314965" header="0.31496062992125984" footer="0.31496062992125984"/>
  <pageSetup paperSize="9" scale="43" orientation="landscape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2" sqref="Q9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18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77</v>
      </c>
      <c r="F11" s="5"/>
      <c r="G11" s="53" t="s">
        <v>12</v>
      </c>
      <c r="H11" s="8"/>
      <c r="I11" s="9"/>
      <c r="J11" s="9"/>
      <c r="K11" s="61">
        <f>U32+U44+I66+I95+I111</f>
        <v>22</v>
      </c>
      <c r="M11" s="290"/>
      <c r="N11" s="291"/>
      <c r="O11" s="291"/>
      <c r="P11" s="58">
        <f>E11+K11</f>
        <v>99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77.777777777777771</v>
      </c>
      <c r="F13" s="5"/>
      <c r="G13" s="5"/>
      <c r="H13" s="5"/>
      <c r="I13" s="5"/>
      <c r="J13" s="11" t="s">
        <v>13</v>
      </c>
      <c r="K13" s="49">
        <f>K11*100/P11</f>
        <v>22.222222222222221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21</v>
      </c>
      <c r="D16" s="300"/>
      <c r="E16" s="301"/>
      <c r="F16" s="16">
        <f>G32</f>
        <v>16</v>
      </c>
      <c r="G16" s="239"/>
      <c r="H16" s="240"/>
      <c r="I16" s="15">
        <f>S32</f>
        <v>96</v>
      </c>
      <c r="J16" s="306"/>
      <c r="K16" s="307"/>
      <c r="L16" s="16">
        <f>U42</f>
        <v>7</v>
      </c>
      <c r="M16" s="257"/>
      <c r="N16" s="258"/>
      <c r="O16" s="17">
        <f>U44</f>
        <v>2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48</v>
      </c>
      <c r="T30" s="36" t="s">
        <v>39</v>
      </c>
      <c r="U30" s="3">
        <f>SUM(S21:S23)+(S27+S28)</f>
        <v>48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96</v>
      </c>
      <c r="T32" s="36" t="s">
        <v>42</v>
      </c>
      <c r="U32" s="3">
        <f>SUM(S24:S26)+SUM(S27:S28)</f>
        <v>12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7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9</v>
      </c>
      <c r="R44" s="10"/>
      <c r="S44" s="10"/>
      <c r="T44" s="36" t="s">
        <v>42</v>
      </c>
      <c r="U44" s="3">
        <f>Q38+Q40+Q42</f>
        <v>2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>
        <v>1</v>
      </c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7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290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</v>
      </c>
      <c r="J95" s="10"/>
      <c r="K95" s="312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14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R16" sqref="R16:T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19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450</v>
      </c>
      <c r="F11" s="5"/>
      <c r="G11" s="53" t="s">
        <v>12</v>
      </c>
      <c r="H11" s="8"/>
      <c r="I11" s="9"/>
      <c r="J11" s="9"/>
      <c r="K11" s="61">
        <f>U32+U44+I66+I95+I111</f>
        <v>112</v>
      </c>
      <c r="M11" s="290"/>
      <c r="N11" s="291"/>
      <c r="O11" s="291"/>
      <c r="P11" s="58">
        <f>E11+K11</f>
        <v>562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80.071174377224196</v>
      </c>
      <c r="F13" s="5"/>
      <c r="G13" s="5"/>
      <c r="H13" s="5"/>
      <c r="I13" s="5"/>
      <c r="J13" s="11" t="s">
        <v>13</v>
      </c>
      <c r="K13" s="49">
        <f>K11*100/P11</f>
        <v>19.9288256227758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266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22</v>
      </c>
      <c r="D16" s="300"/>
      <c r="E16" s="301"/>
      <c r="F16" s="16">
        <f>G32</f>
        <v>36</v>
      </c>
      <c r="G16" s="239"/>
      <c r="H16" s="240"/>
      <c r="I16" s="15">
        <f>S32</f>
        <v>318</v>
      </c>
      <c r="J16" s="306"/>
      <c r="K16" s="307"/>
      <c r="L16" s="16">
        <f>U42</f>
        <v>81</v>
      </c>
      <c r="M16" s="257"/>
      <c r="N16" s="258"/>
      <c r="O16" s="17">
        <f>U44</f>
        <v>39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18</v>
      </c>
      <c r="R23" s="3">
        <v>4</v>
      </c>
      <c r="S23" s="32">
        <f t="shared" si="1"/>
        <v>72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106</v>
      </c>
      <c r="T30" s="36" t="s">
        <v>39</v>
      </c>
      <c r="U30" s="3">
        <f>SUM(S21:S23)+(S27+S28)</f>
        <v>106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318</v>
      </c>
      <c r="T32" s="36" t="s">
        <v>42</v>
      </c>
      <c r="U32" s="3">
        <f>SUM(S24:S26)+SUM(S27:S28)</f>
        <v>24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81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39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81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120</v>
      </c>
      <c r="R44" s="10"/>
      <c r="S44" s="10"/>
      <c r="T44" s="36" t="s">
        <v>42</v>
      </c>
      <c r="U44" s="3">
        <f>Q38+Q40+Q42</f>
        <v>39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39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81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39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81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312"/>
      <c r="M79" s="27" t="s">
        <v>166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252</v>
      </c>
      <c r="N80" s="10"/>
      <c r="O80" s="10"/>
      <c r="P80" s="10"/>
      <c r="Q80" s="3">
        <v>19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8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6</v>
      </c>
      <c r="F95" s="10"/>
      <c r="G95" s="10"/>
      <c r="H95" s="36" t="s">
        <v>42</v>
      </c>
      <c r="I95" s="3">
        <f>SUM(E70:E95)</f>
        <v>10</v>
      </c>
      <c r="J95" s="10"/>
      <c r="K95" s="312"/>
      <c r="M95" s="27" t="s">
        <v>125</v>
      </c>
      <c r="N95" s="10"/>
      <c r="O95" s="10"/>
      <c r="P95" s="10"/>
      <c r="Q95" s="3">
        <v>149</v>
      </c>
      <c r="R95" s="10"/>
      <c r="S95" s="10"/>
      <c r="T95" s="36" t="s">
        <v>39</v>
      </c>
      <c r="U95" s="3">
        <f>SUM(Q70:Q95)</f>
        <v>181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20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184</v>
      </c>
      <c r="F11" s="5"/>
      <c r="G11" s="53" t="s">
        <v>12</v>
      </c>
      <c r="H11" s="8"/>
      <c r="I11" s="9"/>
      <c r="J11" s="9"/>
      <c r="K11" s="61">
        <f>U32+U44+I66+I95+I111</f>
        <v>284</v>
      </c>
      <c r="M11" s="290"/>
      <c r="N11" s="291"/>
      <c r="O11" s="291"/>
      <c r="P11" s="58">
        <f>E11+K11</f>
        <v>468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39.316239316239319</v>
      </c>
      <c r="F13" s="5"/>
      <c r="G13" s="5"/>
      <c r="H13" s="5"/>
      <c r="I13" s="5"/>
      <c r="J13" s="11" t="s">
        <v>13</v>
      </c>
      <c r="K13" s="49">
        <f>K11*100/P11</f>
        <v>60.683760683760681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36</v>
      </c>
      <c r="D16" s="300"/>
      <c r="E16" s="301"/>
      <c r="F16" s="16">
        <f>G32</f>
        <v>112</v>
      </c>
      <c r="G16" s="239"/>
      <c r="H16" s="240"/>
      <c r="I16" s="15">
        <f>S32</f>
        <v>112</v>
      </c>
      <c r="J16" s="306"/>
      <c r="K16" s="307"/>
      <c r="L16" s="16">
        <f>U42</f>
        <v>16</v>
      </c>
      <c r="M16" s="257"/>
      <c r="N16" s="258"/>
      <c r="O16" s="17">
        <f>U44</f>
        <v>69</v>
      </c>
      <c r="R16" s="184" t="s">
        <v>218</v>
      </c>
      <c r="S16" s="185" t="s">
        <v>221</v>
      </c>
      <c r="T16" s="186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14</v>
      </c>
      <c r="R26" s="3">
        <v>1</v>
      </c>
      <c r="S26" s="32">
        <f t="shared" si="1"/>
        <v>14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28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28</v>
      </c>
      <c r="T30" s="36" t="s">
        <v>39</v>
      </c>
      <c r="U30" s="3">
        <f>SUM(S21:S23)+(S27+S28)</f>
        <v>12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112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112</v>
      </c>
      <c r="T32" s="36" t="s">
        <v>42</v>
      </c>
      <c r="U32" s="3">
        <f>SUM(S24:S26)+SUM(S27:S28)</f>
        <v>16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16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5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f>48+13+8</f>
        <v>69</v>
      </c>
      <c r="R38" s="10"/>
      <c r="S38" s="10"/>
      <c r="T38" s="10"/>
      <c r="U38" s="10"/>
      <c r="V38" s="10"/>
      <c r="W38" s="314"/>
    </row>
    <row r="39" spans="1:23" x14ac:dyDescent="0.25">
      <c r="A39" s="27" t="s">
        <v>48</v>
      </c>
      <c r="B39" s="10"/>
      <c r="C39" s="10"/>
      <c r="D39" s="10"/>
      <c r="E39" s="3">
        <v>7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16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36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85</v>
      </c>
      <c r="R44" s="10"/>
      <c r="S44" s="10"/>
      <c r="T44" s="36" t="s">
        <v>42</v>
      </c>
      <c r="U44" s="3">
        <f>Q38+Q40+Q42</f>
        <v>69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f>13+8</f>
        <v>21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48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>
        <v>13</v>
      </c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>
        <v>3</v>
      </c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13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6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88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16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8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15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5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38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28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273</v>
      </c>
      <c r="N81" s="10"/>
      <c r="O81" s="10"/>
      <c r="P81" s="10"/>
      <c r="Q81" s="3">
        <v>13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32</v>
      </c>
      <c r="F82" s="10"/>
      <c r="G82" s="10"/>
      <c r="H82" s="10"/>
      <c r="I82" s="10"/>
      <c r="J82" s="10"/>
      <c r="K82" s="312"/>
      <c r="M82" s="27" t="s">
        <v>294</v>
      </c>
      <c r="N82" s="10"/>
      <c r="O82" s="10"/>
      <c r="P82" s="10"/>
      <c r="Q82" s="3">
        <v>29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19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18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9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22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111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139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91" sqref="E9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4.2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21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3.5" customHeight="1" thickBot="1" x14ac:dyDescent="0.3">
      <c r="A7" s="1" t="s">
        <v>8</v>
      </c>
      <c r="C7" s="3">
        <v>1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66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100</v>
      </c>
      <c r="F11" s="5"/>
      <c r="G11" s="53" t="s">
        <v>12</v>
      </c>
      <c r="H11" s="8"/>
      <c r="I11" s="9"/>
      <c r="J11" s="9"/>
      <c r="K11" s="61">
        <f>U32+U44+I66+I95+I111</f>
        <v>86</v>
      </c>
      <c r="M11" s="290"/>
      <c r="N11" s="291"/>
      <c r="O11" s="291"/>
      <c r="P11" s="58">
        <f>E11+K11</f>
        <v>186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53.763440860215056</v>
      </c>
      <c r="F13" s="5"/>
      <c r="G13" s="5"/>
      <c r="H13" s="5"/>
      <c r="I13" s="5"/>
      <c r="J13" s="11" t="s">
        <v>13</v>
      </c>
      <c r="K13" s="49">
        <f>K11*100/P11</f>
        <v>46.236559139784944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16</v>
      </c>
      <c r="D16" s="300"/>
      <c r="E16" s="301"/>
      <c r="F16" s="16">
        <f>G32</f>
        <v>2</v>
      </c>
      <c r="G16" s="239"/>
      <c r="H16" s="240"/>
      <c r="I16" s="15">
        <f>S32</f>
        <v>98</v>
      </c>
      <c r="J16" s="306"/>
      <c r="K16" s="307"/>
      <c r="L16" s="16">
        <f>U42</f>
        <v>2</v>
      </c>
      <c r="M16" s="257"/>
      <c r="N16" s="258"/>
      <c r="O16" s="17">
        <f>U44</f>
        <v>2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40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15</v>
      </c>
      <c r="R23" s="3">
        <v>4</v>
      </c>
      <c r="S23" s="32">
        <f t="shared" si="1"/>
        <v>60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4</v>
      </c>
      <c r="R24" s="3">
        <v>3</v>
      </c>
      <c r="S24" s="32">
        <f t="shared" si="1"/>
        <v>12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12</v>
      </c>
      <c r="R26" s="3">
        <v>1</v>
      </c>
      <c r="S26" s="32">
        <f t="shared" si="1"/>
        <v>12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98</v>
      </c>
      <c r="T30" s="36" t="s">
        <v>39</v>
      </c>
      <c r="U30" s="3">
        <f>SUM(S21:S23)+(S27+S28)</f>
        <v>70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98</v>
      </c>
      <c r="T32" s="36" t="s">
        <v>42</v>
      </c>
      <c r="U32" s="3">
        <f>SUM(S24:S26)+SUM(S27:S28)</f>
        <v>28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16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4</v>
      </c>
      <c r="R44" s="10"/>
      <c r="S44" s="10"/>
      <c r="T44" s="36" t="s">
        <v>42</v>
      </c>
      <c r="U44" s="3">
        <f>Q38+Q40+Q42</f>
        <v>2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>
        <v>1</v>
      </c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5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7</v>
      </c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13</v>
      </c>
      <c r="F80" s="10"/>
      <c r="G80" s="10"/>
      <c r="H80" s="10"/>
      <c r="I80" s="10"/>
      <c r="J80" s="10"/>
      <c r="K80" s="312"/>
      <c r="M80" s="27" t="s">
        <v>277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287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 t="s">
        <v>288</v>
      </c>
      <c r="N82" s="10"/>
      <c r="O82" s="10"/>
      <c r="P82" s="10"/>
      <c r="Q82" s="3">
        <v>8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6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14</v>
      </c>
      <c r="F95" s="10"/>
      <c r="G95" s="10"/>
      <c r="H95" s="36" t="s">
        <v>42</v>
      </c>
      <c r="I95" s="3">
        <f>SUM(E70:E95)</f>
        <v>51</v>
      </c>
      <c r="J95" s="10"/>
      <c r="K95" s="312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24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22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85</v>
      </c>
      <c r="F11" s="5"/>
      <c r="G11" s="53" t="s">
        <v>12</v>
      </c>
      <c r="H11" s="8"/>
      <c r="I11" s="9"/>
      <c r="J11" s="9"/>
      <c r="K11" s="61">
        <f>U32+U44+I66+I95+I111</f>
        <v>18</v>
      </c>
      <c r="M11" s="290"/>
      <c r="N11" s="291"/>
      <c r="O11" s="291"/>
      <c r="P11" s="58">
        <f>E11+K11</f>
        <v>103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82.524271844660191</v>
      </c>
      <c r="F13" s="5"/>
      <c r="G13" s="5"/>
      <c r="H13" s="5"/>
      <c r="I13" s="5"/>
      <c r="J13" s="11" t="s">
        <v>13</v>
      </c>
      <c r="K13" s="49">
        <f>K11*100/P11</f>
        <v>17.475728155339805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266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19</v>
      </c>
      <c r="D16" s="300"/>
      <c r="E16" s="301"/>
      <c r="F16" s="16">
        <f>G32</f>
        <v>10</v>
      </c>
      <c r="G16" s="239"/>
      <c r="H16" s="240"/>
      <c r="I16" s="15">
        <f>S32</f>
        <v>28</v>
      </c>
      <c r="J16" s="306"/>
      <c r="K16" s="307"/>
      <c r="L16" s="16">
        <f>U42</f>
        <v>16</v>
      </c>
      <c r="M16" s="257"/>
      <c r="N16" s="258"/>
      <c r="O16" s="17">
        <f>U44</f>
        <v>5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4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14</v>
      </c>
      <c r="T30" s="36" t="s">
        <v>39</v>
      </c>
      <c r="U30" s="3">
        <f>SUM(S21:S23)+(S27+S28)</f>
        <v>14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28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16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16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21</v>
      </c>
      <c r="R44" s="10"/>
      <c r="S44" s="10"/>
      <c r="T44" s="36" t="s">
        <v>42</v>
      </c>
      <c r="U44" s="3">
        <f>Q38+Q40+Q42</f>
        <v>5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16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9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16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8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290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</v>
      </c>
      <c r="J95" s="10"/>
      <c r="K95" s="312"/>
      <c r="M95" s="27" t="s">
        <v>125</v>
      </c>
      <c r="N95" s="10"/>
      <c r="O95" s="10"/>
      <c r="P95" s="10"/>
      <c r="Q95" s="3">
        <v>26</v>
      </c>
      <c r="R95" s="10"/>
      <c r="S95" s="10"/>
      <c r="T95" s="36" t="s">
        <v>39</v>
      </c>
      <c r="U95" s="3">
        <f>SUM(Q70:Q95)</f>
        <v>39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23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232</v>
      </c>
      <c r="F11" s="5"/>
      <c r="G11" s="53" t="s">
        <v>12</v>
      </c>
      <c r="H11" s="8"/>
      <c r="I11" s="9"/>
      <c r="J11" s="9"/>
      <c r="K11" s="61">
        <f>U32+U44+I66+I95+I111</f>
        <v>60</v>
      </c>
      <c r="M11" s="290"/>
      <c r="N11" s="291"/>
      <c r="O11" s="291"/>
      <c r="P11" s="58">
        <f>E11+K11</f>
        <v>292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79.452054794520549</v>
      </c>
      <c r="F13" s="5"/>
      <c r="G13" s="5"/>
      <c r="H13" s="5"/>
      <c r="I13" s="5"/>
      <c r="J13" s="11" t="s">
        <v>13</v>
      </c>
      <c r="K13" s="49">
        <f>K11*100/P11</f>
        <v>20.547945205479451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26</v>
      </c>
      <c r="D16" s="300"/>
      <c r="E16" s="301"/>
      <c r="F16" s="16">
        <f>G32</f>
        <v>64</v>
      </c>
      <c r="G16" s="239"/>
      <c r="H16" s="240"/>
      <c r="I16" s="15">
        <f>S32</f>
        <v>512</v>
      </c>
      <c r="J16" s="306"/>
      <c r="K16" s="307"/>
      <c r="L16" s="16">
        <f>U42</f>
        <v>20</v>
      </c>
      <c r="M16" s="257"/>
      <c r="N16" s="258"/>
      <c r="O16" s="17">
        <f>U44</f>
        <v>13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25</v>
      </c>
      <c r="R23" s="3">
        <v>4</v>
      </c>
      <c r="S23" s="32">
        <f t="shared" si="1"/>
        <v>100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4</v>
      </c>
      <c r="R24" s="3">
        <v>3</v>
      </c>
      <c r="S24" s="32">
        <f t="shared" si="1"/>
        <v>12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16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128</v>
      </c>
      <c r="T30" s="36" t="s">
        <v>39</v>
      </c>
      <c r="U30" s="3">
        <f>SUM(S21:S23)+(S27+S28)</f>
        <v>112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64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512</v>
      </c>
      <c r="T32" s="36" t="s">
        <v>42</v>
      </c>
      <c r="U32" s="3">
        <f>SUM(S24:S26)+SUM(S27:S28)</f>
        <v>28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20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33</v>
      </c>
      <c r="R44" s="10"/>
      <c r="S44" s="10"/>
      <c r="T44" s="36" t="s">
        <v>42</v>
      </c>
      <c r="U44" s="3">
        <f>Q38+Q40+Q42</f>
        <v>13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9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20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>
        <v>1</v>
      </c>
      <c r="F66" s="10"/>
      <c r="G66" s="10"/>
      <c r="H66" s="36" t="s">
        <v>42</v>
      </c>
      <c r="I66" s="3">
        <f>SUM(E49:E66)</f>
        <v>14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7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283</v>
      </c>
      <c r="N79" s="10"/>
      <c r="O79" s="10"/>
      <c r="P79" s="10"/>
      <c r="Q79" s="3">
        <v>18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5</v>
      </c>
      <c r="J95" s="10"/>
      <c r="K95" s="312"/>
      <c r="M95" s="27" t="s">
        <v>125</v>
      </c>
      <c r="N95" s="10"/>
      <c r="O95" s="10"/>
      <c r="P95" s="10"/>
      <c r="Q95" s="3">
        <v>53</v>
      </c>
      <c r="R95" s="10"/>
      <c r="S95" s="10"/>
      <c r="T95" s="36" t="s">
        <v>39</v>
      </c>
      <c r="U95" s="3">
        <f>SUM(Q70:Q95)</f>
        <v>80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22" sqref="I2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24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3.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160</v>
      </c>
      <c r="F11" s="5"/>
      <c r="G11" s="53" t="s">
        <v>12</v>
      </c>
      <c r="H11" s="8"/>
      <c r="I11" s="9"/>
      <c r="J11" s="9"/>
      <c r="K11" s="61">
        <f>U32+U44+I66+I95+I111</f>
        <v>63</v>
      </c>
      <c r="M11" s="290"/>
      <c r="N11" s="291"/>
      <c r="O11" s="291"/>
      <c r="P11" s="58">
        <f>E11+K11</f>
        <v>223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71.74887892376681</v>
      </c>
      <c r="F13" s="5"/>
      <c r="G13" s="5"/>
      <c r="H13" s="5"/>
      <c r="I13" s="5"/>
      <c r="J13" s="11" t="s">
        <v>13</v>
      </c>
      <c r="K13" s="49">
        <f>K11*100/P11</f>
        <v>28.251121076233183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22</v>
      </c>
      <c r="D16" s="300"/>
      <c r="E16" s="301"/>
      <c r="F16" s="16">
        <f>G32</f>
        <v>44</v>
      </c>
      <c r="G16" s="239"/>
      <c r="H16" s="240"/>
      <c r="I16" s="15">
        <f>S32</f>
        <v>200</v>
      </c>
      <c r="J16" s="306"/>
      <c r="K16" s="307"/>
      <c r="L16" s="16">
        <f>U42</f>
        <v>18</v>
      </c>
      <c r="M16" s="257"/>
      <c r="N16" s="258"/>
      <c r="O16" s="17">
        <f>U44</f>
        <v>5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30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36</v>
      </c>
      <c r="R27" s="3">
        <v>1</v>
      </c>
      <c r="S27" s="32">
        <f t="shared" si="1"/>
        <v>36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50</v>
      </c>
      <c r="T30" s="36" t="s">
        <v>39</v>
      </c>
      <c r="U30" s="3">
        <f>SUM(S21:S23)+(S27+S28)</f>
        <v>44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200</v>
      </c>
      <c r="T32" s="36" t="s">
        <v>42</v>
      </c>
      <c r="U32" s="3">
        <f>SUM(S24:S26)+SUM(S27:S28)</f>
        <v>42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18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18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23</v>
      </c>
      <c r="R44" s="10"/>
      <c r="S44" s="10"/>
      <c r="T44" s="36" t="s">
        <v>42</v>
      </c>
      <c r="U44" s="3">
        <f>Q38+Q40+Q42</f>
        <v>5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18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67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18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7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6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12"/>
      <c r="M79" s="27" t="s">
        <v>271</v>
      </c>
      <c r="N79" s="10"/>
      <c r="O79" s="10"/>
      <c r="P79" s="10"/>
      <c r="Q79" s="3">
        <v>20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283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250</v>
      </c>
      <c r="N81" s="10"/>
      <c r="O81" s="10"/>
      <c r="P81" s="10"/>
      <c r="Q81" s="3">
        <v>8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11</v>
      </c>
      <c r="J95" s="10"/>
      <c r="K95" s="312"/>
      <c r="M95" s="27" t="s">
        <v>125</v>
      </c>
      <c r="N95" s="10"/>
      <c r="O95" s="10"/>
      <c r="P95" s="10"/>
      <c r="Q95" s="3">
        <v>29</v>
      </c>
      <c r="R95" s="10"/>
      <c r="S95" s="10"/>
      <c r="T95" s="36" t="s">
        <v>39</v>
      </c>
      <c r="U95" s="3">
        <f>SUM(Q70:Q95)</f>
        <v>80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25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136</v>
      </c>
      <c r="F11" s="5"/>
      <c r="G11" s="53" t="s">
        <v>12</v>
      </c>
      <c r="H11" s="8"/>
      <c r="I11" s="9"/>
      <c r="J11" s="9"/>
      <c r="K11" s="61">
        <f>U32+U44+I66+I95+I111</f>
        <v>54</v>
      </c>
      <c r="M11" s="290"/>
      <c r="N11" s="291"/>
      <c r="O11" s="291"/>
      <c r="P11" s="58">
        <f>E11+K11</f>
        <v>190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71.578947368421055</v>
      </c>
      <c r="F13" s="5"/>
      <c r="G13" s="5"/>
      <c r="H13" s="5"/>
      <c r="I13" s="5"/>
      <c r="J13" s="11" t="s">
        <v>13</v>
      </c>
      <c r="K13" s="49">
        <f>K11*100/P11</f>
        <v>28.421052631578949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19</v>
      </c>
      <c r="D16" s="300"/>
      <c r="E16" s="301"/>
      <c r="F16" s="16">
        <f>G32</f>
        <v>27</v>
      </c>
      <c r="G16" s="239"/>
      <c r="H16" s="240"/>
      <c r="I16" s="15">
        <f>S32</f>
        <v>96</v>
      </c>
      <c r="J16" s="306"/>
      <c r="K16" s="307"/>
      <c r="L16" s="16">
        <f>U42</f>
        <v>31</v>
      </c>
      <c r="M16" s="257"/>
      <c r="N16" s="258"/>
      <c r="O16" s="17">
        <f>U44</f>
        <v>27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12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32</v>
      </c>
      <c r="T30" s="36" t="s">
        <v>39</v>
      </c>
      <c r="U30" s="3">
        <f>SUM(S21:S23)+(S27+S28)</f>
        <v>32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96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31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27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31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58</v>
      </c>
      <c r="R44" s="10"/>
      <c r="S44" s="10"/>
      <c r="T44" s="36" t="s">
        <v>42</v>
      </c>
      <c r="U44" s="3">
        <f>Q38+Q40+Q42</f>
        <v>27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27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31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>
        <v>42</v>
      </c>
      <c r="R95" s="10"/>
      <c r="S95" s="10"/>
      <c r="T95" s="36" t="s">
        <v>39</v>
      </c>
      <c r="U95" s="3">
        <f>SUM(Q70:Q95)</f>
        <v>42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AA42" sqref="AA4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26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375</v>
      </c>
      <c r="F11" s="5"/>
      <c r="G11" s="53" t="s">
        <v>12</v>
      </c>
      <c r="H11" s="8"/>
      <c r="I11" s="9"/>
      <c r="J11" s="9"/>
      <c r="K11" s="61">
        <f>U32+U44+I66+I95+I111</f>
        <v>125</v>
      </c>
      <c r="M11" s="290"/>
      <c r="N11" s="291"/>
      <c r="O11" s="291"/>
      <c r="P11" s="58">
        <f>E11+K11</f>
        <v>500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75</v>
      </c>
      <c r="F13" s="5"/>
      <c r="G13" s="5"/>
      <c r="H13" s="5"/>
      <c r="I13" s="5"/>
      <c r="J13" s="11" t="s">
        <v>13</v>
      </c>
      <c r="K13" s="49">
        <f>K11*100/P11</f>
        <v>25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63</v>
      </c>
      <c r="G16" s="239"/>
      <c r="H16" s="240"/>
      <c r="I16" s="15">
        <f>S32</f>
        <v>771</v>
      </c>
      <c r="J16" s="306"/>
      <c r="K16" s="307"/>
      <c r="L16" s="16">
        <f>U42</f>
        <v>12</v>
      </c>
      <c r="M16" s="257"/>
      <c r="N16" s="258"/>
      <c r="O16" s="17">
        <f>U44</f>
        <v>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10</v>
      </c>
      <c r="R22" s="3">
        <v>5</v>
      </c>
      <c r="S22" s="32">
        <f t="shared" ref="S22:S28" si="1">Q22*R22</f>
        <v>50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26</v>
      </c>
      <c r="R23" s="3">
        <v>4</v>
      </c>
      <c r="S23" s="32">
        <f t="shared" si="1"/>
        <v>104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5</v>
      </c>
      <c r="F24" s="3">
        <v>3</v>
      </c>
      <c r="G24" s="32">
        <f t="shared" si="0"/>
        <v>15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60</v>
      </c>
      <c r="R27" s="3">
        <v>1</v>
      </c>
      <c r="S27" s="32">
        <f t="shared" si="1"/>
        <v>60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36</v>
      </c>
      <c r="R28" s="34">
        <v>1</v>
      </c>
      <c r="S28" s="35">
        <f t="shared" si="1"/>
        <v>36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21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257</v>
      </c>
      <c r="T30" s="36" t="s">
        <v>39</v>
      </c>
      <c r="U30" s="3">
        <f>SUM(S21:S23)+(S27+S28)</f>
        <v>250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63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771</v>
      </c>
      <c r="T32" s="36" t="s">
        <v>42</v>
      </c>
      <c r="U32" s="3">
        <f>SUM(S24:S26)+SUM(S27:S28)</f>
        <v>103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8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12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15</v>
      </c>
      <c r="R44" s="10"/>
      <c r="S44" s="10"/>
      <c r="T44" s="36" t="s">
        <v>42</v>
      </c>
      <c r="U44" s="3">
        <f>Q38+Q40+Q42</f>
        <v>3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12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11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12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9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4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2</v>
      </c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12"/>
      <c r="M79" s="27" t="s">
        <v>140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19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150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 t="s">
        <v>283</v>
      </c>
      <c r="N82" s="10"/>
      <c r="O82" s="10"/>
      <c r="P82" s="10"/>
      <c r="Q82" s="3">
        <v>21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5</v>
      </c>
      <c r="J95" s="10"/>
      <c r="K95" s="312"/>
      <c r="M95" s="27" t="s">
        <v>125</v>
      </c>
      <c r="N95" s="10"/>
      <c r="O95" s="10"/>
      <c r="P95" s="10"/>
      <c r="Q95" s="3">
        <v>40</v>
      </c>
      <c r="R95" s="10"/>
      <c r="S95" s="10"/>
      <c r="T95" s="36" t="s">
        <v>39</v>
      </c>
      <c r="U95" s="3">
        <f>SUM(Q70:Q95)</f>
        <v>101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3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zoomScale="85" zoomScaleNormal="85"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8554687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27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244</v>
      </c>
      <c r="F11" s="5"/>
      <c r="G11" s="53" t="s">
        <v>12</v>
      </c>
      <c r="H11" s="8"/>
      <c r="I11" s="9"/>
      <c r="J11" s="9"/>
      <c r="K11" s="61">
        <f>U32+U44+I66+I95+I111</f>
        <v>122</v>
      </c>
      <c r="M11" s="290"/>
      <c r="N11" s="291"/>
      <c r="O11" s="291"/>
      <c r="P11" s="58">
        <f>E11+K11</f>
        <v>366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66.666666666666671</v>
      </c>
      <c r="F13" s="5"/>
      <c r="G13" s="5"/>
      <c r="H13" s="5"/>
      <c r="I13" s="5"/>
      <c r="J13" s="11" t="s">
        <v>13</v>
      </c>
      <c r="K13" s="49">
        <f>K11*100/P11</f>
        <v>33.333333333333336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23</v>
      </c>
      <c r="D16" s="300"/>
      <c r="E16" s="301"/>
      <c r="F16" s="16">
        <f>G32</f>
        <v>40</v>
      </c>
      <c r="G16" s="239"/>
      <c r="H16" s="240"/>
      <c r="I16" s="15">
        <f>S32</f>
        <v>316</v>
      </c>
      <c r="J16" s="306"/>
      <c r="K16" s="307"/>
      <c r="L16" s="16">
        <f>U42</f>
        <v>44</v>
      </c>
      <c r="M16" s="257"/>
      <c r="N16" s="258"/>
      <c r="O16" s="17">
        <f>U44</f>
        <v>14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4</v>
      </c>
      <c r="R22" s="3">
        <v>5</v>
      </c>
      <c r="S22" s="32">
        <f t="shared" ref="S22:S28" si="1">Q22*R22</f>
        <v>20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5</v>
      </c>
      <c r="R23" s="3">
        <v>4</v>
      </c>
      <c r="S23" s="32">
        <f t="shared" si="1"/>
        <v>20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36</v>
      </c>
      <c r="R27" s="3">
        <v>1</v>
      </c>
      <c r="S27" s="32">
        <f t="shared" si="1"/>
        <v>36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79</v>
      </c>
      <c r="T30" s="36" t="s">
        <v>39</v>
      </c>
      <c r="U30" s="3">
        <f>SUM(S21:S23)+(S27+S28)</f>
        <v>76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316</v>
      </c>
      <c r="T32" s="36" t="s">
        <v>42</v>
      </c>
      <c r="U32" s="3">
        <f>SUM(S24:S26)+SUM(S27:S28)</f>
        <v>39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42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2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44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58</v>
      </c>
      <c r="R44" s="10"/>
      <c r="S44" s="10"/>
      <c r="T44" s="36" t="s">
        <v>42</v>
      </c>
      <c r="U44" s="3">
        <f>Q38+Q40+Q42</f>
        <v>14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>
        <v>2</v>
      </c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42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9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44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5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8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21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7</v>
      </c>
      <c r="F79" s="10"/>
      <c r="G79" s="10"/>
      <c r="H79" s="10"/>
      <c r="I79" s="10"/>
      <c r="J79" s="10"/>
      <c r="K79" s="312"/>
      <c r="M79" s="27" t="s">
        <v>150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157</v>
      </c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312"/>
      <c r="M81" s="27" t="s">
        <v>158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6</v>
      </c>
      <c r="F82" s="10"/>
      <c r="G82" s="10"/>
      <c r="H82" s="10"/>
      <c r="I82" s="10"/>
      <c r="J82" s="10"/>
      <c r="K82" s="312"/>
      <c r="M82" s="27" t="s">
        <v>295</v>
      </c>
      <c r="N82" s="10"/>
      <c r="O82" s="10"/>
      <c r="P82" s="10"/>
      <c r="Q82" s="3">
        <v>2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 t="s">
        <v>296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12"/>
      <c r="M84" s="27" t="s">
        <v>271</v>
      </c>
      <c r="N84" s="10"/>
      <c r="O84" s="10"/>
      <c r="P84" s="10"/>
      <c r="Q84" s="3">
        <v>13</v>
      </c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312"/>
      <c r="M85" s="27" t="s">
        <v>273</v>
      </c>
      <c r="N85" s="10"/>
      <c r="O85" s="10"/>
      <c r="P85" s="10"/>
      <c r="Q85" s="3">
        <v>23</v>
      </c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 t="s">
        <v>297</v>
      </c>
      <c r="N86" s="10"/>
      <c r="O86" s="10"/>
      <c r="P86" s="10"/>
      <c r="Q86" s="3">
        <v>4</v>
      </c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7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3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37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79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>
        <v>1</v>
      </c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2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5" sqref="W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1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2.75" customHeight="1" x14ac:dyDescent="0.25">
      <c r="A8" s="1"/>
      <c r="C8" s="4"/>
      <c r="D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46</v>
      </c>
      <c r="F11" s="5"/>
      <c r="G11" s="53" t="s">
        <v>12</v>
      </c>
      <c r="H11" s="8"/>
      <c r="I11" s="9"/>
      <c r="J11" s="9"/>
      <c r="K11" s="61">
        <f>U32+U44+I66+I95+I111</f>
        <v>236</v>
      </c>
      <c r="M11" s="290"/>
      <c r="N11" s="291"/>
      <c r="O11" s="291"/>
      <c r="P11" s="58">
        <f>E11+K11</f>
        <v>282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16.312056737588652</v>
      </c>
      <c r="F13" s="5"/>
      <c r="G13" s="5"/>
      <c r="H13" s="5"/>
      <c r="I13" s="5"/>
      <c r="J13" s="11" t="s">
        <v>13</v>
      </c>
      <c r="K13" s="49">
        <f>K11*100/P11</f>
        <v>83.687943262411352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263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  <c r="X15" s="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56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7">
        <f>U44</f>
        <v>39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29">
        <v>6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39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39</v>
      </c>
      <c r="R44" s="10"/>
      <c r="S44" s="10"/>
      <c r="T44" s="36" t="s">
        <v>42</v>
      </c>
      <c r="U44" s="3">
        <f>Q38+Q40+Q42</f>
        <v>39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36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10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49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ht="16.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7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5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45</v>
      </c>
      <c r="F79" s="10"/>
      <c r="G79" s="10"/>
      <c r="H79" s="10"/>
      <c r="I79" s="10"/>
      <c r="J79" s="10"/>
      <c r="K79" s="312"/>
      <c r="M79" s="27" t="s">
        <v>271</v>
      </c>
      <c r="N79" s="10"/>
      <c r="O79" s="10"/>
      <c r="P79" s="10"/>
      <c r="Q79" s="3">
        <v>28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20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5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44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6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4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10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6</v>
      </c>
      <c r="F95" s="10"/>
      <c r="G95" s="10"/>
      <c r="H95" s="36" t="s">
        <v>42</v>
      </c>
      <c r="I95" s="3">
        <f>SUM(E70:E95)</f>
        <v>148</v>
      </c>
      <c r="J95" s="10"/>
      <c r="K95" s="312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44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2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2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T14:V14"/>
    <mergeCell ref="R9:W9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10:U10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200" verticalDpi="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A14" sqref="A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28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94</v>
      </c>
      <c r="F11" s="5"/>
      <c r="G11" s="53" t="s">
        <v>12</v>
      </c>
      <c r="H11" s="8"/>
      <c r="I11" s="9"/>
      <c r="J11" s="9"/>
      <c r="K11" s="61">
        <f>U32+U44+I66+I95+I111</f>
        <v>23</v>
      </c>
      <c r="M11" s="290"/>
      <c r="N11" s="291"/>
      <c r="O11" s="291"/>
      <c r="P11" s="58">
        <f>E11+K11</f>
        <v>117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80.341880341880341</v>
      </c>
      <c r="F13" s="5"/>
      <c r="G13" s="5"/>
      <c r="H13" s="5"/>
      <c r="I13" s="5"/>
      <c r="J13" s="11" t="s">
        <v>13</v>
      </c>
      <c r="K13" s="49">
        <f>K11*100/P11</f>
        <v>19.658119658119659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266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25</v>
      </c>
      <c r="D16" s="300"/>
      <c r="E16" s="301"/>
      <c r="F16" s="16">
        <f>G32</f>
        <v>45</v>
      </c>
      <c r="G16" s="239"/>
      <c r="H16" s="240"/>
      <c r="I16" s="15">
        <f>S32</f>
        <v>24</v>
      </c>
      <c r="J16" s="306"/>
      <c r="K16" s="307"/>
      <c r="L16" s="16">
        <f>U42</f>
        <v>12</v>
      </c>
      <c r="M16" s="257"/>
      <c r="N16" s="258"/>
      <c r="O16" s="17">
        <f>U44</f>
        <v>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40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8</v>
      </c>
      <c r="T30" s="36" t="s">
        <v>39</v>
      </c>
      <c r="U30" s="3">
        <f>SUM(S21:S23)+(S27+S28)</f>
        <v>8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24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12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16</v>
      </c>
      <c r="R44" s="10"/>
      <c r="S44" s="10"/>
      <c r="T44" s="36" t="s">
        <v>42</v>
      </c>
      <c r="U44" s="3">
        <f>Q38+Q40+Q42</f>
        <v>4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12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12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10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5</v>
      </c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283</v>
      </c>
      <c r="N81" s="10"/>
      <c r="O81" s="10"/>
      <c r="P81" s="10"/>
      <c r="Q81" s="3">
        <v>12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11</v>
      </c>
      <c r="J95" s="10"/>
      <c r="K95" s="312"/>
      <c r="M95" s="27" t="s">
        <v>125</v>
      </c>
      <c r="N95" s="10"/>
      <c r="O95" s="10"/>
      <c r="P95" s="10"/>
      <c r="Q95" s="3">
        <v>30</v>
      </c>
      <c r="R95" s="10"/>
      <c r="S95" s="10"/>
      <c r="T95" s="36" t="s">
        <v>39</v>
      </c>
      <c r="U95" s="3">
        <f>SUM(Q70:Q95)</f>
        <v>62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A30" sqref="A3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29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2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94</v>
      </c>
      <c r="F11" s="5"/>
      <c r="G11" s="53" t="s">
        <v>12</v>
      </c>
      <c r="H11" s="8"/>
      <c r="I11" s="9"/>
      <c r="J11" s="9"/>
      <c r="K11" s="61">
        <f>U32+U44+I66+I95+I111</f>
        <v>2</v>
      </c>
      <c r="M11" s="290"/>
      <c r="N11" s="291"/>
      <c r="O11" s="291"/>
      <c r="P11" s="58">
        <f>E11+K11</f>
        <v>96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97.916666666666671</v>
      </c>
      <c r="F13" s="5"/>
      <c r="G13" s="5"/>
      <c r="H13" s="5"/>
      <c r="I13" s="5"/>
      <c r="J13" s="11" t="s">
        <v>13</v>
      </c>
      <c r="K13" s="49">
        <f>K11*100/P11</f>
        <v>2.0833333333333335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266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19</v>
      </c>
      <c r="D16" s="300"/>
      <c r="E16" s="301"/>
      <c r="F16" s="16">
        <f>G32</f>
        <v>10</v>
      </c>
      <c r="G16" s="239"/>
      <c r="H16" s="240"/>
      <c r="I16" s="15">
        <f>S32</f>
        <v>18</v>
      </c>
      <c r="J16" s="306"/>
      <c r="K16" s="307"/>
      <c r="L16" s="16">
        <f>U42</f>
        <v>5</v>
      </c>
      <c r="M16" s="257"/>
      <c r="N16" s="258"/>
      <c r="O16" s="17">
        <f>U44</f>
        <v>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226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>Q23*R23</f>
        <v>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9</v>
      </c>
      <c r="T30" s="36" t="s">
        <v>39</v>
      </c>
      <c r="U30" s="3">
        <f>SUM(S21:S23)+(S27+S28)</f>
        <v>9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18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5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5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6</v>
      </c>
      <c r="R44" s="10"/>
      <c r="S44" s="10"/>
      <c r="T44" s="36" t="s">
        <v>42</v>
      </c>
      <c r="U44" s="3">
        <f>Q38+Q40+Q42</f>
        <v>1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5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5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30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11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4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8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271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283</v>
      </c>
      <c r="N80" s="10"/>
      <c r="O80" s="10"/>
      <c r="P80" s="10"/>
      <c r="Q80" s="3">
        <v>16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298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 t="s">
        <v>299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75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J1" workbookViewId="0">
      <selection activeCell="X5" sqref="X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30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308</v>
      </c>
      <c r="F11" s="5"/>
      <c r="G11" s="53" t="s">
        <v>12</v>
      </c>
      <c r="H11" s="8"/>
      <c r="I11" s="9"/>
      <c r="J11" s="9"/>
      <c r="K11" s="61">
        <f>U32+U44+I66+I95+I111</f>
        <v>124</v>
      </c>
      <c r="M11" s="290"/>
      <c r="N11" s="291"/>
      <c r="O11" s="291"/>
      <c r="P11" s="58">
        <f>E11+K11</f>
        <v>432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71.296296296296291</v>
      </c>
      <c r="F13" s="5"/>
      <c r="G13" s="5"/>
      <c r="H13" s="5"/>
      <c r="I13" s="5"/>
      <c r="J13" s="11" t="s">
        <v>13</v>
      </c>
      <c r="K13" s="49">
        <f>K11*100/P11</f>
        <v>28.703703703703702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28</v>
      </c>
      <c r="D16" s="300"/>
      <c r="E16" s="301"/>
      <c r="F16" s="16">
        <f>G32</f>
        <v>63</v>
      </c>
      <c r="G16" s="239"/>
      <c r="H16" s="240"/>
      <c r="I16" s="15">
        <f>S32</f>
        <v>492</v>
      </c>
      <c r="J16" s="306"/>
      <c r="K16" s="307"/>
      <c r="L16" s="16">
        <f>U42</f>
        <v>36</v>
      </c>
      <c r="M16" s="257"/>
      <c r="N16" s="258"/>
      <c r="O16" s="17">
        <f>U44</f>
        <v>7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5</v>
      </c>
      <c r="R22" s="3">
        <v>5</v>
      </c>
      <c r="S22" s="32">
        <f t="shared" ref="S22:S28" si="1">Q22*R22</f>
        <v>25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16</v>
      </c>
      <c r="R23" s="3">
        <v>4</v>
      </c>
      <c r="S23" s="32">
        <f t="shared" si="1"/>
        <v>64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4</v>
      </c>
      <c r="F24" s="3">
        <v>3</v>
      </c>
      <c r="G24" s="32">
        <f t="shared" si="0"/>
        <v>12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60</v>
      </c>
      <c r="R27" s="3">
        <v>1</v>
      </c>
      <c r="S27" s="32">
        <f t="shared" si="1"/>
        <v>60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21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164</v>
      </c>
      <c r="T30" s="36" t="s">
        <v>39</v>
      </c>
      <c r="U30" s="3">
        <f>SUM(S21:S23)+(S27+S28)</f>
        <v>155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63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492</v>
      </c>
      <c r="T32" s="36" t="s">
        <v>42</v>
      </c>
      <c r="U32" s="3">
        <f>SUM(S24:S26)+SUM(S27:S28)</f>
        <v>69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36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9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36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43</v>
      </c>
      <c r="R44" s="10"/>
      <c r="S44" s="10"/>
      <c r="T44" s="36" t="s">
        <v>42</v>
      </c>
      <c r="U44" s="3">
        <f>Q38+Q40+Q42</f>
        <v>7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7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36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16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36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8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159</v>
      </c>
      <c r="N79" s="10"/>
      <c r="O79" s="10"/>
      <c r="P79" s="10"/>
      <c r="Q79" s="3">
        <v>33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17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32</v>
      </c>
      <c r="J95" s="10"/>
      <c r="K95" s="312"/>
      <c r="M95" s="27" t="s">
        <v>125</v>
      </c>
      <c r="N95" s="10"/>
      <c r="O95" s="10"/>
      <c r="P95" s="10"/>
      <c r="Q95" s="3">
        <v>31</v>
      </c>
      <c r="R95" s="10"/>
      <c r="S95" s="10"/>
      <c r="T95" s="36" t="s">
        <v>39</v>
      </c>
      <c r="U95" s="3">
        <f>SUM(Q70:Q95)</f>
        <v>80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A15" sqref="A15:B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31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158</v>
      </c>
      <c r="F11" s="5"/>
      <c r="G11" s="53" t="s">
        <v>12</v>
      </c>
      <c r="H11" s="8"/>
      <c r="I11" s="9"/>
      <c r="J11" s="9"/>
      <c r="K11" s="61">
        <f>U32+U44+I66+I95+I111</f>
        <v>147</v>
      </c>
      <c r="M11" s="290"/>
      <c r="N11" s="291"/>
      <c r="O11" s="291"/>
      <c r="P11" s="58">
        <f>E11+K11</f>
        <v>305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51.803278688524593</v>
      </c>
      <c r="F13" s="5"/>
      <c r="G13" s="5"/>
      <c r="H13" s="5"/>
      <c r="I13" s="5"/>
      <c r="J13" s="11" t="s">
        <v>13</v>
      </c>
      <c r="K13" s="49">
        <f>K11*100/P11</f>
        <v>48.196721311475407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301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22</v>
      </c>
      <c r="D16" s="300"/>
      <c r="E16" s="301"/>
      <c r="F16" s="16">
        <f>G32</f>
        <v>40</v>
      </c>
      <c r="G16" s="239"/>
      <c r="H16" s="240"/>
      <c r="I16" s="15">
        <f>S32</f>
        <v>296</v>
      </c>
      <c r="J16" s="306"/>
      <c r="K16" s="307"/>
      <c r="L16" s="16">
        <f>U42</f>
        <v>0</v>
      </c>
      <c r="M16" s="257"/>
      <c r="N16" s="258"/>
      <c r="O16" s="17">
        <f>U44</f>
        <v>61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16</v>
      </c>
      <c r="R23" s="3">
        <v>4</v>
      </c>
      <c r="S23" s="32">
        <f t="shared" si="1"/>
        <v>64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74</v>
      </c>
      <c r="T30" s="36" t="s">
        <v>39</v>
      </c>
      <c r="U30" s="3">
        <f>SUM(S21:S23)+(S27+S28)</f>
        <v>69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296</v>
      </c>
      <c r="T32" s="36" t="s">
        <v>42</v>
      </c>
      <c r="U32" s="3">
        <f>SUM(S24:S26)+SUM(S27:S28)</f>
        <v>5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48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13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61</v>
      </c>
      <c r="R44" s="10"/>
      <c r="S44" s="10"/>
      <c r="T44" s="36" t="s">
        <v>42</v>
      </c>
      <c r="U44" s="3">
        <f>Q38+Q40+Q42</f>
        <v>61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48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>
        <v>13</v>
      </c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61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5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5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4</v>
      </c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9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160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283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300</v>
      </c>
      <c r="N81" s="10"/>
      <c r="O81" s="10"/>
      <c r="P81" s="10"/>
      <c r="Q81" s="3">
        <v>19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5</v>
      </c>
      <c r="F82" s="10"/>
      <c r="G82" s="10"/>
      <c r="H82" s="10"/>
      <c r="I82" s="10"/>
      <c r="J82" s="10"/>
      <c r="K82" s="312"/>
      <c r="M82" s="27" t="s">
        <v>250</v>
      </c>
      <c r="N82" s="10"/>
      <c r="O82" s="10"/>
      <c r="P82" s="10"/>
      <c r="Q82" s="3">
        <v>13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6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20</v>
      </c>
      <c r="J95" s="10"/>
      <c r="K95" s="312"/>
      <c r="M95" s="27" t="s">
        <v>125</v>
      </c>
      <c r="N95" s="10"/>
      <c r="O95" s="10"/>
      <c r="P95" s="10"/>
      <c r="Q95" s="3">
        <v>33</v>
      </c>
      <c r="R95" s="10"/>
      <c r="S95" s="10"/>
      <c r="T95" s="36" t="s">
        <v>39</v>
      </c>
      <c r="U95" s="3">
        <f>SUM(Q70:Q95)</f>
        <v>89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67" workbookViewId="0">
      <selection activeCell="E94" sqref="E9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32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615</v>
      </c>
      <c r="F11" s="5"/>
      <c r="G11" s="53" t="s">
        <v>12</v>
      </c>
      <c r="H11" s="8"/>
      <c r="I11" s="9"/>
      <c r="J11" s="9"/>
      <c r="K11" s="61">
        <f>U32+U44+I66+I95+I111</f>
        <v>261</v>
      </c>
      <c r="M11" s="290"/>
      <c r="N11" s="291"/>
      <c r="O11" s="291"/>
      <c r="P11" s="58">
        <f>E11+K11</f>
        <v>876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70.205479452054789</v>
      </c>
      <c r="F13" s="5"/>
      <c r="G13" s="5"/>
      <c r="H13" s="5"/>
      <c r="I13" s="5"/>
      <c r="J13" s="11" t="s">
        <v>13</v>
      </c>
      <c r="K13" s="49">
        <f>K11*100/P11</f>
        <v>29.794520547945204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263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130</v>
      </c>
      <c r="G16" s="239"/>
      <c r="H16" s="240"/>
      <c r="I16" s="15">
        <f>S32</f>
        <v>1465</v>
      </c>
      <c r="J16" s="306"/>
      <c r="K16" s="307"/>
      <c r="L16" s="16">
        <f>U42</f>
        <v>23</v>
      </c>
      <c r="M16" s="257"/>
      <c r="N16" s="258"/>
      <c r="O16" s="17">
        <f>U44</f>
        <v>50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69</v>
      </c>
      <c r="R23" s="3">
        <v>4</v>
      </c>
      <c r="S23" s="32">
        <f t="shared" si="1"/>
        <v>276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26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293</v>
      </c>
      <c r="T30" s="36" t="s">
        <v>39</v>
      </c>
      <c r="U30" s="3">
        <f>SUM(S21:S23)+(S27+S28)</f>
        <v>291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130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1465</v>
      </c>
      <c r="T32" s="36" t="s">
        <v>42</v>
      </c>
      <c r="U32" s="3">
        <f>SUM(S24:S26)+SUM(S27:S28)</f>
        <v>2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3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23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47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3</v>
      </c>
      <c r="R42" s="10"/>
      <c r="S42" s="10"/>
      <c r="T42" s="36" t="s">
        <v>39</v>
      </c>
      <c r="U42" s="3">
        <f>Q37+Q39+Q41</f>
        <v>23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73</v>
      </c>
      <c r="R44" s="10"/>
      <c r="S44" s="10"/>
      <c r="T44" s="36" t="s">
        <v>42</v>
      </c>
      <c r="U44" s="3">
        <f>Q38+Q40+Q42</f>
        <v>50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43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23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3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14</v>
      </c>
      <c r="F63" s="10"/>
      <c r="G63" s="10"/>
      <c r="H63" s="10"/>
      <c r="I63" s="10"/>
      <c r="J63" s="10"/>
      <c r="K63" s="312"/>
      <c r="M63" s="23" t="s">
        <v>293</v>
      </c>
      <c r="P63" s="10"/>
      <c r="Q63" s="3">
        <v>22</v>
      </c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45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7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4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18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2</v>
      </c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3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39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18</v>
      </c>
      <c r="F79" s="10"/>
      <c r="G79" s="10"/>
      <c r="H79" s="10"/>
      <c r="I79" s="10"/>
      <c r="J79" s="10"/>
      <c r="K79" s="312"/>
      <c r="M79" s="27" t="s">
        <v>150</v>
      </c>
      <c r="N79" s="10"/>
      <c r="O79" s="10"/>
      <c r="P79" s="10"/>
      <c r="Q79" s="3">
        <v>16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46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283</v>
      </c>
      <c r="N81" s="10"/>
      <c r="O81" s="10"/>
      <c r="P81" s="10"/>
      <c r="Q81" s="3">
        <v>25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27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22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8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19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7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27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8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141</v>
      </c>
      <c r="J95" s="10"/>
      <c r="K95" s="312"/>
      <c r="M95" s="27" t="s">
        <v>125</v>
      </c>
      <c r="N95" s="10"/>
      <c r="O95" s="10"/>
      <c r="P95" s="10"/>
      <c r="Q95" s="3">
        <v>94</v>
      </c>
      <c r="R95" s="10"/>
      <c r="S95" s="10"/>
      <c r="T95" s="36" t="s">
        <v>39</v>
      </c>
      <c r="U95" s="3">
        <f>SUM(Q70:Q95)</f>
        <v>255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33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2.7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360</v>
      </c>
      <c r="F11" s="5"/>
      <c r="G11" s="53" t="s">
        <v>12</v>
      </c>
      <c r="H11" s="8"/>
      <c r="I11" s="9"/>
      <c r="J11" s="9"/>
      <c r="K11" s="61">
        <f>U32+U44+I66+I95+I111</f>
        <v>485</v>
      </c>
      <c r="M11" s="290"/>
      <c r="N11" s="291"/>
      <c r="O11" s="291"/>
      <c r="P11" s="58">
        <f>E11+K11</f>
        <v>845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42.603550295857985</v>
      </c>
      <c r="F13" s="5"/>
      <c r="G13" s="5"/>
      <c r="H13" s="5"/>
      <c r="I13" s="5"/>
      <c r="J13" s="11" t="s">
        <v>13</v>
      </c>
      <c r="K13" s="49">
        <f>K11*100/P11</f>
        <v>57.396449704142015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25</v>
      </c>
      <c r="D16" s="300"/>
      <c r="E16" s="301"/>
      <c r="F16" s="16">
        <f>G32</f>
        <v>85</v>
      </c>
      <c r="G16" s="239"/>
      <c r="H16" s="240"/>
      <c r="I16" s="15">
        <f>S32</f>
        <v>0</v>
      </c>
      <c r="J16" s="306"/>
      <c r="K16" s="307"/>
      <c r="L16" s="16">
        <f>U42</f>
        <v>9</v>
      </c>
      <c r="M16" s="257"/>
      <c r="N16" s="258"/>
      <c r="O16" s="17">
        <f>U44</f>
        <v>73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f>55+15</f>
        <v>70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3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5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9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82</v>
      </c>
      <c r="R44" s="10"/>
      <c r="S44" s="10"/>
      <c r="T44" s="36" t="s">
        <v>42</v>
      </c>
      <c r="U44" s="3">
        <f>Q38+Q40+Q42</f>
        <v>73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f>14+15</f>
        <v>29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f>16+25</f>
        <v>41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>
        <v>4</v>
      </c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64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134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2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72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17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6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9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4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10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30</v>
      </c>
      <c r="F79" s="10"/>
      <c r="G79" s="10"/>
      <c r="H79" s="10"/>
      <c r="I79" s="10"/>
      <c r="J79" s="10"/>
      <c r="K79" s="312"/>
      <c r="M79" s="27" t="s">
        <v>150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161</v>
      </c>
      <c r="N80" s="10"/>
      <c r="O80" s="10"/>
      <c r="P80" s="10"/>
      <c r="Q80" s="3">
        <v>10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6</v>
      </c>
      <c r="F81" s="10"/>
      <c r="G81" s="10"/>
      <c r="H81" s="10"/>
      <c r="I81" s="10"/>
      <c r="J81" s="10"/>
      <c r="K81" s="312"/>
      <c r="M81" s="27" t="s">
        <v>243</v>
      </c>
      <c r="N81" s="10"/>
      <c r="O81" s="10"/>
      <c r="P81" s="10"/>
      <c r="Q81" s="3">
        <v>172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48</v>
      </c>
      <c r="F82" s="10"/>
      <c r="G82" s="10"/>
      <c r="H82" s="10"/>
      <c r="I82" s="10"/>
      <c r="J82" s="10"/>
      <c r="K82" s="312"/>
      <c r="M82" s="27" t="s">
        <v>250</v>
      </c>
      <c r="N82" s="10"/>
      <c r="O82" s="10"/>
      <c r="P82" s="10"/>
      <c r="Q82" s="3">
        <v>2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5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41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19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57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6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39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274</v>
      </c>
      <c r="J95" s="10"/>
      <c r="K95" s="312"/>
      <c r="M95" s="27" t="s">
        <v>125</v>
      </c>
      <c r="N95" s="10"/>
      <c r="O95" s="10"/>
      <c r="P95" s="10"/>
      <c r="Q95" s="3">
        <v>20</v>
      </c>
      <c r="R95" s="10"/>
      <c r="S95" s="10"/>
      <c r="T95" s="36" t="s">
        <v>39</v>
      </c>
      <c r="U95" s="3">
        <f>SUM(Q70:Q95)</f>
        <v>313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4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34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4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34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13" sqref="Z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34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180</v>
      </c>
      <c r="F11" s="5"/>
      <c r="G11" s="53" t="s">
        <v>12</v>
      </c>
      <c r="H11" s="8"/>
      <c r="I11" s="9"/>
      <c r="J11" s="9"/>
      <c r="K11" s="61">
        <f>U32+U44+I66+I95+I111</f>
        <v>612</v>
      </c>
      <c r="M11" s="290"/>
      <c r="N11" s="291"/>
      <c r="O11" s="291"/>
      <c r="P11" s="58">
        <f>E11+K11</f>
        <v>792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22.727272727272727</v>
      </c>
      <c r="F13" s="5"/>
      <c r="G13" s="5"/>
      <c r="H13" s="5"/>
      <c r="I13" s="5"/>
      <c r="J13" s="11" t="s">
        <v>13</v>
      </c>
      <c r="K13" s="49">
        <f>K11*100/P11</f>
        <v>77.272727272727266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262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56</v>
      </c>
      <c r="G16" s="239"/>
      <c r="H16" s="240"/>
      <c r="I16" s="15">
        <f>S32</f>
        <v>0</v>
      </c>
      <c r="J16" s="306"/>
      <c r="K16" s="307"/>
      <c r="L16" s="16">
        <f>U42</f>
        <v>8</v>
      </c>
      <c r="M16" s="257"/>
      <c r="N16" s="258"/>
      <c r="O16" s="17">
        <f>U44</f>
        <v>49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33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13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2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3</v>
      </c>
      <c r="R42" s="10"/>
      <c r="S42" s="10"/>
      <c r="T42" s="36" t="s">
        <v>39</v>
      </c>
      <c r="U42" s="3">
        <f>Q37+Q39+Q41</f>
        <v>8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57</v>
      </c>
      <c r="R44" s="10"/>
      <c r="S44" s="10"/>
      <c r="T44" s="36" t="s">
        <v>42</v>
      </c>
      <c r="U44" s="3">
        <f>Q38+Q40+Q42</f>
        <v>49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7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26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>
        <v>2</v>
      </c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>
        <v>5</v>
      </c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>
        <v>6</v>
      </c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3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15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72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5</v>
      </c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4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>
        <v>2</v>
      </c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>
        <v>2</v>
      </c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24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10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28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5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10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8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98</v>
      </c>
      <c r="F79" s="10"/>
      <c r="G79" s="10"/>
      <c r="H79" s="10"/>
      <c r="I79" s="10"/>
      <c r="J79" s="10"/>
      <c r="K79" s="312"/>
      <c r="M79" s="27" t="s">
        <v>150</v>
      </c>
      <c r="N79" s="10"/>
      <c r="O79" s="10"/>
      <c r="P79" s="10"/>
      <c r="Q79" s="3">
        <v>29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302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14</v>
      </c>
      <c r="F81" s="10"/>
      <c r="G81" s="10"/>
      <c r="H81" s="10"/>
      <c r="I81" s="10"/>
      <c r="J81" s="10"/>
      <c r="K81" s="312"/>
      <c r="M81" s="27" t="s">
        <v>250</v>
      </c>
      <c r="N81" s="10"/>
      <c r="O81" s="10"/>
      <c r="P81" s="10"/>
      <c r="Q81" s="3">
        <v>3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68</v>
      </c>
      <c r="F82" s="10"/>
      <c r="G82" s="10"/>
      <c r="H82" s="10"/>
      <c r="I82" s="10"/>
      <c r="J82" s="10"/>
      <c r="K82" s="312"/>
      <c r="M82" s="27" t="s">
        <v>277</v>
      </c>
      <c r="N82" s="10"/>
      <c r="O82" s="10"/>
      <c r="P82" s="10"/>
      <c r="Q82" s="3">
        <v>4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38</v>
      </c>
      <c r="F83" s="10"/>
      <c r="G83" s="10"/>
      <c r="H83" s="10"/>
      <c r="I83" s="10"/>
      <c r="J83" s="10"/>
      <c r="K83" s="312"/>
      <c r="M83" s="27" t="s">
        <v>271</v>
      </c>
      <c r="N83" s="10"/>
      <c r="O83" s="10"/>
      <c r="P83" s="10"/>
      <c r="Q83" s="3">
        <v>45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f>12+46</f>
        <v>58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10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6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>
        <v>1</v>
      </c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27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7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45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18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12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27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10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489</v>
      </c>
      <c r="J95" s="10"/>
      <c r="K95" s="312"/>
      <c r="M95" s="27" t="s">
        <v>125</v>
      </c>
      <c r="N95" s="10"/>
      <c r="O95" s="10"/>
      <c r="P95" s="10"/>
      <c r="Q95" s="3">
        <v>20</v>
      </c>
      <c r="R95" s="10"/>
      <c r="S95" s="10"/>
      <c r="T95" s="36" t="s">
        <v>39</v>
      </c>
      <c r="U95" s="3">
        <f>SUM(Q70:Q95)</f>
        <v>170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2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2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2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I9" sqref="I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35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196</v>
      </c>
      <c r="F11" s="5"/>
      <c r="G11" s="53" t="s">
        <v>12</v>
      </c>
      <c r="H11" s="8"/>
      <c r="I11" s="9"/>
      <c r="J11" s="9"/>
      <c r="K11" s="61">
        <f>U32+U44+I66+I95+I111</f>
        <v>146</v>
      </c>
      <c r="M11" s="290"/>
      <c r="N11" s="291"/>
      <c r="O11" s="291"/>
      <c r="P11" s="58">
        <f>E11+K11</f>
        <v>342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57.309941520467838</v>
      </c>
      <c r="F13" s="5"/>
      <c r="G13" s="5"/>
      <c r="H13" s="5"/>
      <c r="I13" s="5"/>
      <c r="J13" s="11" t="s">
        <v>13</v>
      </c>
      <c r="K13" s="49">
        <f>K11*100/P11</f>
        <v>42.690058479532162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26</v>
      </c>
      <c r="D16" s="300"/>
      <c r="E16" s="301"/>
      <c r="F16" s="16">
        <f>G32</f>
        <v>68</v>
      </c>
      <c r="G16" s="239"/>
      <c r="H16" s="240"/>
      <c r="I16" s="15">
        <f>S32</f>
        <v>316</v>
      </c>
      <c r="J16" s="306"/>
      <c r="K16" s="307"/>
      <c r="L16" s="16">
        <f>U42</f>
        <v>11</v>
      </c>
      <c r="M16" s="257"/>
      <c r="N16" s="258"/>
      <c r="O16" s="17">
        <f>U44</f>
        <v>13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12</v>
      </c>
      <c r="R23" s="3">
        <v>4</v>
      </c>
      <c r="S23" s="32">
        <f t="shared" si="1"/>
        <v>48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7</v>
      </c>
      <c r="R25" s="3">
        <v>2</v>
      </c>
      <c r="S25" s="32">
        <f t="shared" si="1"/>
        <v>14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79</v>
      </c>
      <c r="T30" s="36" t="s">
        <v>39</v>
      </c>
      <c r="U30" s="3">
        <f>SUM(S21:S23)+(S27+S28)</f>
        <v>63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316</v>
      </c>
      <c r="T32" s="36" t="s">
        <v>42</v>
      </c>
      <c r="U32" s="3">
        <f>SUM(S24:S26)+SUM(S27:S28)</f>
        <v>16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11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11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24</v>
      </c>
      <c r="R44" s="10"/>
      <c r="S44" s="10"/>
      <c r="T44" s="36" t="s">
        <v>42</v>
      </c>
      <c r="U44" s="3">
        <f>Q38+Q40+Q42</f>
        <v>13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>
        <v>1</v>
      </c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11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12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8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6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34</v>
      </c>
      <c r="F79" s="10"/>
      <c r="G79" s="10"/>
      <c r="H79" s="10"/>
      <c r="I79" s="10"/>
      <c r="J79" s="10"/>
      <c r="K79" s="312"/>
      <c r="M79" s="27" t="s">
        <v>242</v>
      </c>
      <c r="N79" s="10"/>
      <c r="O79" s="10"/>
      <c r="P79" s="10"/>
      <c r="Q79" s="3">
        <v>15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244</v>
      </c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161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3</v>
      </c>
      <c r="F82" s="10"/>
      <c r="G82" s="10"/>
      <c r="H82" s="10"/>
      <c r="I82" s="10"/>
      <c r="J82" s="10"/>
      <c r="K82" s="312"/>
      <c r="M82" s="27" t="s">
        <v>271</v>
      </c>
      <c r="N82" s="10"/>
      <c r="O82" s="10"/>
      <c r="P82" s="10"/>
      <c r="Q82" s="3">
        <v>46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26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13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97</v>
      </c>
      <c r="J95" s="10"/>
      <c r="K95" s="312"/>
      <c r="M95" s="27" t="s">
        <v>125</v>
      </c>
      <c r="N95" s="10"/>
      <c r="O95" s="10"/>
      <c r="P95" s="10"/>
      <c r="Q95" s="3">
        <v>19</v>
      </c>
      <c r="R95" s="10"/>
      <c r="S95" s="10"/>
      <c r="T95" s="36" t="s">
        <v>39</v>
      </c>
      <c r="U95" s="3">
        <f>SUM(Q70:Q95)</f>
        <v>109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36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101</v>
      </c>
      <c r="F11" s="5"/>
      <c r="G11" s="53" t="s">
        <v>12</v>
      </c>
      <c r="H11" s="8"/>
      <c r="I11" s="9"/>
      <c r="J11" s="9"/>
      <c r="K11" s="61">
        <f>U32+U44+I66+I95+I111</f>
        <v>47</v>
      </c>
      <c r="M11" s="290"/>
      <c r="N11" s="291"/>
      <c r="O11" s="291"/>
      <c r="P11" s="58">
        <f>E11+K11</f>
        <v>148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68.243243243243242</v>
      </c>
      <c r="F13" s="5"/>
      <c r="G13" s="5"/>
      <c r="H13" s="5"/>
      <c r="I13" s="5"/>
      <c r="J13" s="11" t="s">
        <v>13</v>
      </c>
      <c r="K13" s="49">
        <f>K11*100/P11</f>
        <v>31.756756756756758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21</v>
      </c>
      <c r="D16" s="300"/>
      <c r="E16" s="301"/>
      <c r="F16" s="16">
        <f>G32</f>
        <v>75</v>
      </c>
      <c r="G16" s="239"/>
      <c r="H16" s="240"/>
      <c r="I16" s="15">
        <f>S32</f>
        <v>0</v>
      </c>
      <c r="J16" s="306"/>
      <c r="K16" s="307"/>
      <c r="L16" s="16">
        <f>U42</f>
        <v>40</v>
      </c>
      <c r="M16" s="257"/>
      <c r="N16" s="258"/>
      <c r="O16" s="17">
        <f>U44</f>
        <v>21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75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1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40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40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61</v>
      </c>
      <c r="R44" s="10"/>
      <c r="S44" s="10"/>
      <c r="T44" s="36" t="s">
        <v>42</v>
      </c>
      <c r="U44" s="3">
        <f>Q38+Q40+Q42</f>
        <v>21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21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40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21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312"/>
      <c r="M79" s="27" t="s">
        <v>271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283</v>
      </c>
      <c r="N80" s="10"/>
      <c r="O80" s="10"/>
      <c r="P80" s="10"/>
      <c r="Q80" s="3">
        <v>8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5</v>
      </c>
      <c r="J95" s="10"/>
      <c r="K95" s="312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21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4.2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37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263</v>
      </c>
      <c r="F11" s="5"/>
      <c r="G11" s="53" t="s">
        <v>12</v>
      </c>
      <c r="H11" s="8"/>
      <c r="I11" s="9"/>
      <c r="J11" s="9"/>
      <c r="K11" s="61">
        <f>U32+U44+I66+I95+I111</f>
        <v>116</v>
      </c>
      <c r="M11" s="290"/>
      <c r="N11" s="291"/>
      <c r="O11" s="291"/>
      <c r="P11" s="58">
        <f>E11+K11</f>
        <v>379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69.393139841688651</v>
      </c>
      <c r="F13" s="5"/>
      <c r="G13" s="5"/>
      <c r="H13" s="5"/>
      <c r="I13" s="5"/>
      <c r="J13" s="11" t="s">
        <v>13</v>
      </c>
      <c r="K13" s="49">
        <f>K11*100/P11</f>
        <v>30.606860158311346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25</v>
      </c>
      <c r="D16" s="300"/>
      <c r="E16" s="301"/>
      <c r="F16" s="16">
        <f>G32</f>
        <v>56</v>
      </c>
      <c r="G16" s="239"/>
      <c r="H16" s="240"/>
      <c r="I16" s="15">
        <f>S32</f>
        <v>0</v>
      </c>
      <c r="J16" s="306"/>
      <c r="K16" s="307"/>
      <c r="L16" s="16">
        <f>U42</f>
        <v>56</v>
      </c>
      <c r="M16" s="257"/>
      <c r="N16" s="258"/>
      <c r="O16" s="17">
        <f>U44</f>
        <v>23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34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23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22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56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79</v>
      </c>
      <c r="R44" s="10"/>
      <c r="S44" s="10"/>
      <c r="T44" s="36" t="s">
        <v>42</v>
      </c>
      <c r="U44" s="3">
        <f>Q38+Q40+Q42</f>
        <v>23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23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>
        <v>22</v>
      </c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34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7</v>
      </c>
      <c r="F63" s="10"/>
      <c r="G63" s="10"/>
      <c r="H63" s="10"/>
      <c r="I63" s="10"/>
      <c r="J63" s="10"/>
      <c r="K63" s="312"/>
      <c r="M63" s="23" t="s">
        <v>146</v>
      </c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12"/>
      <c r="M64" s="27" t="s">
        <v>239</v>
      </c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56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20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31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303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283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11</v>
      </c>
      <c r="F82" s="10"/>
      <c r="G82" s="10"/>
      <c r="H82" s="10"/>
      <c r="I82" s="10"/>
      <c r="J82" s="10"/>
      <c r="K82" s="312"/>
      <c r="M82" s="27" t="s">
        <v>271</v>
      </c>
      <c r="N82" s="10"/>
      <c r="O82" s="10"/>
      <c r="P82" s="10"/>
      <c r="Q82" s="3">
        <v>80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3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37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56</v>
      </c>
      <c r="J95" s="10"/>
      <c r="K95" s="312"/>
      <c r="M95" s="27" t="s">
        <v>125</v>
      </c>
      <c r="N95" s="10"/>
      <c r="O95" s="10"/>
      <c r="P95" s="10"/>
      <c r="Q95" s="3">
        <v>16</v>
      </c>
      <c r="R95" s="10"/>
      <c r="S95" s="10"/>
      <c r="T95" s="36" t="s">
        <v>39</v>
      </c>
      <c r="U95" s="3">
        <f>SUM(Q70:Q95)</f>
        <v>151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G49" sqref="G4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2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80</v>
      </c>
      <c r="F11" s="5"/>
      <c r="G11" s="53" t="s">
        <v>12</v>
      </c>
      <c r="H11" s="8"/>
      <c r="I11" s="9"/>
      <c r="J11" s="9"/>
      <c r="K11" s="61">
        <f>U32+U44+I66+I95+I111</f>
        <v>19</v>
      </c>
      <c r="M11" s="290"/>
      <c r="N11" s="291"/>
      <c r="O11" s="291"/>
      <c r="P11" s="58">
        <f>E11+K11</f>
        <v>99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80.808080808080803</v>
      </c>
      <c r="F13" s="5"/>
      <c r="G13" s="5"/>
      <c r="H13" s="5"/>
      <c r="I13" s="5"/>
      <c r="J13" s="11" t="s">
        <v>13</v>
      </c>
      <c r="K13" s="49">
        <f>K11*100/P11</f>
        <v>19.19191919191919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274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23</v>
      </c>
      <c r="D16" s="300"/>
      <c r="E16" s="301"/>
      <c r="F16" s="16">
        <f>G32</f>
        <v>27</v>
      </c>
      <c r="G16" s="239"/>
      <c r="H16" s="240"/>
      <c r="I16" s="15">
        <f>S32</f>
        <v>96</v>
      </c>
      <c r="J16" s="306"/>
      <c r="K16" s="307"/>
      <c r="L16" s="16">
        <f>U42</f>
        <v>11</v>
      </c>
      <c r="M16" s="257"/>
      <c r="N16" s="258"/>
      <c r="O16" s="17">
        <f>U44</f>
        <v>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272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25</v>
      </c>
      <c r="N23" s="10"/>
      <c r="O23" s="10"/>
      <c r="P23" s="10"/>
      <c r="Q23" s="31">
        <v>5</v>
      </c>
      <c r="R23" s="3">
        <v>4</v>
      </c>
      <c r="S23" s="32">
        <f t="shared" si="1"/>
        <v>20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32</v>
      </c>
      <c r="T30" s="36" t="s">
        <v>39</v>
      </c>
      <c r="U30" s="3">
        <f>SUM(S21:S23)+(S27+S28)</f>
        <v>31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96</v>
      </c>
      <c r="T32" s="36" t="s">
        <v>42</v>
      </c>
      <c r="U32" s="3">
        <f>SUM(S24:S26)+SUM(S27:S28)</f>
        <v>1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11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11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15</v>
      </c>
      <c r="R44" s="10"/>
      <c r="S44" s="10"/>
      <c r="T44" s="36" t="s">
        <v>42</v>
      </c>
      <c r="U44" s="3">
        <f>Q38+Q40+Q42</f>
        <v>4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11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5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271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273</v>
      </c>
      <c r="N80" s="10"/>
      <c r="O80" s="10"/>
      <c r="P80" s="10"/>
      <c r="Q80" s="3">
        <v>14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10</v>
      </c>
      <c r="J95" s="10"/>
      <c r="K95" s="312"/>
      <c r="M95" s="27" t="s">
        <v>125</v>
      </c>
      <c r="N95" s="10"/>
      <c r="O95" s="10"/>
      <c r="P95" s="10"/>
      <c r="Q95" s="3">
        <v>3</v>
      </c>
      <c r="R95" s="10"/>
      <c r="S95" s="10"/>
      <c r="T95" s="36" t="s">
        <v>39</v>
      </c>
      <c r="U95" s="3">
        <f>SUM(Q70:Q95)</f>
        <v>27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5" sqref="V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38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116</v>
      </c>
      <c r="F11" s="5"/>
      <c r="G11" s="53" t="s">
        <v>12</v>
      </c>
      <c r="H11" s="8"/>
      <c r="I11" s="9"/>
      <c r="J11" s="9"/>
      <c r="K11" s="61">
        <f>U32+U44+I66+I95+I111</f>
        <v>151</v>
      </c>
      <c r="M11" s="290"/>
      <c r="N11" s="291"/>
      <c r="O11" s="291"/>
      <c r="P11" s="58">
        <f>E11+K11</f>
        <v>267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43.445692883895134</v>
      </c>
      <c r="F13" s="5"/>
      <c r="G13" s="5"/>
      <c r="H13" s="5"/>
      <c r="I13" s="5"/>
      <c r="J13" s="11" t="s">
        <v>13</v>
      </c>
      <c r="K13" s="49">
        <f>K11*100/P11</f>
        <v>56.554307116104866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25</v>
      </c>
      <c r="D16" s="300"/>
      <c r="E16" s="301"/>
      <c r="F16" s="16">
        <f>G32</f>
        <v>85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7">
        <f>U44</f>
        <v>27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15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12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27</v>
      </c>
      <c r="R44" s="10"/>
      <c r="S44" s="10"/>
      <c r="T44" s="36" t="s">
        <v>42</v>
      </c>
      <c r="U44" s="3">
        <f>Q38+Q40+Q42</f>
        <v>27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15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12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36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15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59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5</v>
      </c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24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15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39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92</v>
      </c>
      <c r="J95" s="10"/>
      <c r="K95" s="312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115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4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5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G106" sqref="G10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39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216</v>
      </c>
      <c r="F11" s="5"/>
      <c r="G11" s="53" t="s">
        <v>12</v>
      </c>
      <c r="H11" s="8"/>
      <c r="I11" s="9"/>
      <c r="J11" s="9"/>
      <c r="K11" s="61">
        <f>U32+U44+I66+I95+I111</f>
        <v>168</v>
      </c>
      <c r="M11" s="290"/>
      <c r="N11" s="291"/>
      <c r="O11" s="291"/>
      <c r="P11" s="58">
        <f>E11+K11</f>
        <v>384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56.25</v>
      </c>
      <c r="F13" s="5"/>
      <c r="G13" s="5"/>
      <c r="H13" s="5"/>
      <c r="I13" s="5"/>
      <c r="J13" s="11" t="s">
        <v>13</v>
      </c>
      <c r="K13" s="49">
        <f>K11*100/P11</f>
        <v>43.75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20</v>
      </c>
      <c r="D16" s="300"/>
      <c r="E16" s="301"/>
      <c r="F16" s="16">
        <f>G32</f>
        <v>27</v>
      </c>
      <c r="G16" s="239"/>
      <c r="H16" s="240"/>
      <c r="I16" s="15">
        <f>S32</f>
        <v>273</v>
      </c>
      <c r="J16" s="306"/>
      <c r="K16" s="307"/>
      <c r="L16" s="16">
        <f>U42</f>
        <v>1</v>
      </c>
      <c r="M16" s="257"/>
      <c r="N16" s="258"/>
      <c r="O16" s="17">
        <f>U44</f>
        <v>2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4</v>
      </c>
      <c r="R21" s="29">
        <v>6</v>
      </c>
      <c r="S21" s="30">
        <f>Q21*R21</f>
        <v>24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10</v>
      </c>
      <c r="R26" s="3">
        <v>1</v>
      </c>
      <c r="S26" s="32">
        <f t="shared" si="1"/>
        <v>10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48</v>
      </c>
      <c r="R27" s="3">
        <v>1</v>
      </c>
      <c r="S27" s="32">
        <f t="shared" si="1"/>
        <v>48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91</v>
      </c>
      <c r="T30" s="36" t="s">
        <v>39</v>
      </c>
      <c r="U30" s="3">
        <f>SUM(S21:S23)+(S27+S28)</f>
        <v>76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273</v>
      </c>
      <c r="T32" s="36" t="s">
        <v>42</v>
      </c>
      <c r="U32" s="3">
        <f>SUM(S24:S26)+SUM(S27:S28)</f>
        <v>63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</v>
      </c>
      <c r="R44" s="10"/>
      <c r="S44" s="10"/>
      <c r="T44" s="36" t="s">
        <v>42</v>
      </c>
      <c r="U44" s="3">
        <f>Q38+Q40+Q42</f>
        <v>2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14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10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26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6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9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312"/>
      <c r="M79" s="27" t="s">
        <v>245</v>
      </c>
      <c r="N79" s="10"/>
      <c r="O79" s="10"/>
      <c r="P79" s="10"/>
      <c r="Q79" s="3">
        <v>76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26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15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20</v>
      </c>
      <c r="F95" s="10"/>
      <c r="G95" s="10"/>
      <c r="H95" s="36" t="s">
        <v>42</v>
      </c>
      <c r="I95" s="3">
        <f>SUM(E70:E95)</f>
        <v>74</v>
      </c>
      <c r="J95" s="10"/>
      <c r="K95" s="312"/>
      <c r="M95" s="27" t="s">
        <v>125</v>
      </c>
      <c r="N95" s="10"/>
      <c r="O95" s="10"/>
      <c r="P95" s="10"/>
      <c r="Q95" s="3">
        <v>21</v>
      </c>
      <c r="R95" s="10"/>
      <c r="S95" s="10"/>
      <c r="T95" s="36" t="s">
        <v>39</v>
      </c>
      <c r="U95" s="3">
        <f>SUM(Q70:Q95)</f>
        <v>138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3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B8" sqref="B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40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148</v>
      </c>
      <c r="F11" s="5"/>
      <c r="G11" s="53" t="s">
        <v>12</v>
      </c>
      <c r="H11" s="8"/>
      <c r="I11" s="9"/>
      <c r="J11" s="9"/>
      <c r="K11" s="61">
        <f>U32+U44+I66+I95+I111</f>
        <v>24</v>
      </c>
      <c r="M11" s="290"/>
      <c r="N11" s="291"/>
      <c r="O11" s="291"/>
      <c r="P11" s="58">
        <f>E11+K11</f>
        <v>172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86.04651162790698</v>
      </c>
      <c r="F13" s="5"/>
      <c r="G13" s="5"/>
      <c r="H13" s="5"/>
      <c r="I13" s="5"/>
      <c r="J13" s="11" t="s">
        <v>13</v>
      </c>
      <c r="K13" s="49">
        <f>K11*100/P11</f>
        <v>13.953488372093023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266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19</v>
      </c>
      <c r="D16" s="300"/>
      <c r="E16" s="301"/>
      <c r="F16" s="16">
        <f>G32</f>
        <v>10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7">
        <f>U44</f>
        <v>12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12</v>
      </c>
      <c r="R44" s="10"/>
      <c r="S44" s="10"/>
      <c r="T44" s="36" t="s">
        <v>42</v>
      </c>
      <c r="U44" s="3">
        <f>Q38+Q40+Q42</f>
        <v>12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12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>
        <v>148</v>
      </c>
      <c r="R95" s="10"/>
      <c r="S95" s="10"/>
      <c r="T95" s="36" t="s">
        <v>39</v>
      </c>
      <c r="U95" s="3">
        <f>SUM(Q70:Q95)</f>
        <v>148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58" workbookViewId="0">
      <selection activeCell="Q93" sqref="Q9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40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118</v>
      </c>
      <c r="F11" s="5"/>
      <c r="G11" s="53" t="s">
        <v>12</v>
      </c>
      <c r="H11" s="8"/>
      <c r="I11" s="9"/>
      <c r="J11" s="9"/>
      <c r="K11" s="61">
        <f>U32+U44+I66+I95+I111</f>
        <v>98</v>
      </c>
      <c r="M11" s="290"/>
      <c r="N11" s="291"/>
      <c r="O11" s="291"/>
      <c r="P11" s="58">
        <f>E11+K11</f>
        <v>216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54.629629629629626</v>
      </c>
      <c r="F13" s="5"/>
      <c r="G13" s="5"/>
      <c r="H13" s="5"/>
      <c r="I13" s="5"/>
      <c r="J13" s="11" t="s">
        <v>13</v>
      </c>
      <c r="K13" s="49">
        <f>K11*100/P11</f>
        <v>45.370370370370374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25</v>
      </c>
      <c r="D16" s="300"/>
      <c r="E16" s="301"/>
      <c r="F16" s="16">
        <f>G32</f>
        <v>68</v>
      </c>
      <c r="G16" s="239"/>
      <c r="H16" s="240"/>
      <c r="I16" s="15">
        <f>S32</f>
        <v>292</v>
      </c>
      <c r="J16" s="306"/>
      <c r="K16" s="307"/>
      <c r="L16" s="16">
        <f>U42</f>
        <v>13</v>
      </c>
      <c r="M16" s="257"/>
      <c r="N16" s="258"/>
      <c r="O16" s="17">
        <f>U44</f>
        <v>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13</v>
      </c>
      <c r="R24" s="3">
        <v>3</v>
      </c>
      <c r="S24" s="32">
        <f t="shared" si="1"/>
        <v>39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73</v>
      </c>
      <c r="T30" s="36" t="s">
        <v>39</v>
      </c>
      <c r="U30" s="3">
        <f>SUM(S21:S23)+(S27+S28)</f>
        <v>29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292</v>
      </c>
      <c r="T32" s="36" t="s">
        <v>42</v>
      </c>
      <c r="U32" s="3">
        <f>SUM(S24:S26)+SUM(S27:S28)</f>
        <v>68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13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13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14</v>
      </c>
      <c r="R44" s="10"/>
      <c r="S44" s="10"/>
      <c r="T44" s="36" t="s">
        <v>42</v>
      </c>
      <c r="U44" s="3">
        <f>Q38+Q40+Q42</f>
        <v>1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13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13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>
        <v>2</v>
      </c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4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18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9</v>
      </c>
      <c r="F79" s="10"/>
      <c r="G79" s="10"/>
      <c r="H79" s="10"/>
      <c r="I79" s="10"/>
      <c r="J79" s="10"/>
      <c r="K79" s="312"/>
      <c r="M79" s="27" t="s">
        <v>283</v>
      </c>
      <c r="N79" s="10"/>
      <c r="O79" s="10"/>
      <c r="P79" s="10"/>
      <c r="Q79" s="3">
        <v>16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288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22</v>
      </c>
      <c r="J95" s="10"/>
      <c r="K95" s="312"/>
      <c r="M95" s="27" t="s">
        <v>125</v>
      </c>
      <c r="N95" s="10"/>
      <c r="O95" s="10"/>
      <c r="P95" s="10"/>
      <c r="Q95" s="3">
        <v>25</v>
      </c>
      <c r="R95" s="10"/>
      <c r="S95" s="10"/>
      <c r="T95" s="36" t="s">
        <v>39</v>
      </c>
      <c r="U95" s="3">
        <f>SUM(Q70:Q95)</f>
        <v>63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42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235</v>
      </c>
      <c r="F11" s="5"/>
      <c r="G11" s="53" t="s">
        <v>12</v>
      </c>
      <c r="H11" s="8"/>
      <c r="I11" s="9"/>
      <c r="J11" s="9"/>
      <c r="K11" s="61">
        <f>U32+U44+I66+I95+I111</f>
        <v>70</v>
      </c>
      <c r="M11" s="290"/>
      <c r="N11" s="291"/>
      <c r="O11" s="291"/>
      <c r="P11" s="58">
        <f>E11+K11</f>
        <v>305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77.049180327868854</v>
      </c>
      <c r="F13" s="5"/>
      <c r="G13" s="5"/>
      <c r="H13" s="5"/>
      <c r="I13" s="5"/>
      <c r="J13" s="11" t="s">
        <v>13</v>
      </c>
      <c r="K13" s="49">
        <f>K11*100/P11</f>
        <v>22.950819672131146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21</v>
      </c>
      <c r="D16" s="300"/>
      <c r="E16" s="301"/>
      <c r="F16" s="16">
        <f>G32</f>
        <v>27</v>
      </c>
      <c r="G16" s="239"/>
      <c r="H16" s="240"/>
      <c r="I16" s="15">
        <f>S32</f>
        <v>24</v>
      </c>
      <c r="J16" s="306"/>
      <c r="K16" s="307"/>
      <c r="L16" s="16">
        <f>U42</f>
        <v>89</v>
      </c>
      <c r="M16" s="257"/>
      <c r="N16" s="258"/>
      <c r="O16" s="17">
        <f>U44</f>
        <v>30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8</v>
      </c>
      <c r="T30" s="36" t="s">
        <v>39</v>
      </c>
      <c r="U30" s="3">
        <f>SUM(S21:S23)+(S27+S28)</f>
        <v>8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24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76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13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89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119</v>
      </c>
      <c r="R44" s="10"/>
      <c r="S44" s="10"/>
      <c r="T44" s="36" t="s">
        <v>42</v>
      </c>
      <c r="U44" s="3">
        <f>Q38+Q40+Q42</f>
        <v>30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23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7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>
        <v>13</v>
      </c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>
        <v>76</v>
      </c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 t="s">
        <v>146</v>
      </c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89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5</v>
      </c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304</v>
      </c>
      <c r="N79" s="10"/>
      <c r="O79" s="10"/>
      <c r="P79" s="10"/>
      <c r="Q79" s="3">
        <v>22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8</v>
      </c>
      <c r="J95" s="10"/>
      <c r="K95" s="312"/>
      <c r="M95" s="27" t="s">
        <v>125</v>
      </c>
      <c r="N95" s="10"/>
      <c r="O95" s="10"/>
      <c r="P95" s="10"/>
      <c r="Q95" s="3">
        <v>15</v>
      </c>
      <c r="R95" s="10"/>
      <c r="S95" s="10"/>
      <c r="T95" s="36" t="s">
        <v>39</v>
      </c>
      <c r="U95" s="3">
        <f>SUM(Q70:Q95)</f>
        <v>45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3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>
        <v>1</v>
      </c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2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4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43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" customHeight="1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88</v>
      </c>
      <c r="F11" s="5"/>
      <c r="G11" s="53" t="s">
        <v>12</v>
      </c>
      <c r="H11" s="8"/>
      <c r="I11" s="9"/>
      <c r="J11" s="9"/>
      <c r="K11" s="61">
        <f>U32+U44+I66+I95+I111</f>
        <v>134</v>
      </c>
      <c r="M11" s="290"/>
      <c r="N11" s="291"/>
      <c r="O11" s="291"/>
      <c r="P11" s="58">
        <f>E11+K11</f>
        <v>222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39.63963963963964</v>
      </c>
      <c r="F13" s="5"/>
      <c r="G13" s="5"/>
      <c r="H13" s="5"/>
      <c r="I13" s="5"/>
      <c r="J13" s="11" t="s">
        <v>13</v>
      </c>
      <c r="K13" s="49">
        <f>K11*100/P11</f>
        <v>60.36036036036036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18</v>
      </c>
      <c r="D16" s="300"/>
      <c r="E16" s="301"/>
      <c r="F16" s="16">
        <f>G32</f>
        <v>0</v>
      </c>
      <c r="G16" s="239"/>
      <c r="H16" s="240"/>
      <c r="I16" s="15">
        <f>S32</f>
        <v>66</v>
      </c>
      <c r="J16" s="306"/>
      <c r="K16" s="307"/>
      <c r="L16" s="16">
        <f>U42</f>
        <v>4</v>
      </c>
      <c r="M16" s="257"/>
      <c r="N16" s="258"/>
      <c r="O16" s="17">
        <f>U44</f>
        <v>8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40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22</v>
      </c>
      <c r="T30" s="36" t="s">
        <v>39</v>
      </c>
      <c r="U30" s="3">
        <f>SUM(S21:S23)+(S27+S28)</f>
        <v>12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66</v>
      </c>
      <c r="T32" s="36" t="s">
        <v>42</v>
      </c>
      <c r="U32" s="3">
        <f>SUM(S24:S26)+SUM(S27:S28)</f>
        <v>22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8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12</v>
      </c>
      <c r="R44" s="10"/>
      <c r="S44" s="10"/>
      <c r="T44" s="36" t="s">
        <v>42</v>
      </c>
      <c r="U44" s="3">
        <f>Q38+Q40+Q42</f>
        <v>8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8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>
        <v>1</v>
      </c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18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2</v>
      </c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37</v>
      </c>
      <c r="F79" s="10"/>
      <c r="G79" s="10"/>
      <c r="H79" s="10"/>
      <c r="I79" s="10"/>
      <c r="J79" s="10"/>
      <c r="K79" s="312"/>
      <c r="M79" s="27" t="s">
        <v>305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31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306</v>
      </c>
      <c r="N81" s="10"/>
      <c r="O81" s="10"/>
      <c r="P81" s="10"/>
      <c r="Q81" s="3">
        <v>2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 t="s">
        <v>288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16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9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85</v>
      </c>
      <c r="J95" s="10"/>
      <c r="K95" s="312"/>
      <c r="M95" s="27" t="s">
        <v>125</v>
      </c>
      <c r="N95" s="10"/>
      <c r="O95" s="10"/>
      <c r="P95" s="10"/>
      <c r="Q95" s="3">
        <v>21</v>
      </c>
      <c r="R95" s="10"/>
      <c r="S95" s="10"/>
      <c r="T95" s="36" t="s">
        <v>39</v>
      </c>
      <c r="U95" s="3">
        <f>SUM(Q70:Q95)</f>
        <v>68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D8" sqref="D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44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1440</v>
      </c>
      <c r="F11" s="5"/>
      <c r="G11" s="53" t="s">
        <v>12</v>
      </c>
      <c r="H11" s="8"/>
      <c r="I11" s="9"/>
      <c r="J11" s="9"/>
      <c r="K11" s="61">
        <f>U32+U44+I66+I95+I111</f>
        <v>583</v>
      </c>
      <c r="M11" s="290"/>
      <c r="N11" s="291"/>
      <c r="O11" s="291"/>
      <c r="P11" s="58">
        <f>E11+K11</f>
        <v>2023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71.181413741967376</v>
      </c>
      <c r="F13" s="5"/>
      <c r="G13" s="5"/>
      <c r="H13" s="5"/>
      <c r="I13" s="5"/>
      <c r="J13" s="11" t="s">
        <v>13</v>
      </c>
      <c r="K13" s="49">
        <f>K11*100/P11</f>
        <v>28.818586258032624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33</v>
      </c>
      <c r="D16" s="300"/>
      <c r="E16" s="301"/>
      <c r="F16" s="16">
        <f>G32</f>
        <v>110</v>
      </c>
      <c r="G16" s="239"/>
      <c r="H16" s="240"/>
      <c r="I16" s="15">
        <f>S32</f>
        <v>270</v>
      </c>
      <c r="J16" s="306"/>
      <c r="K16" s="307"/>
      <c r="L16" s="16">
        <f>U42</f>
        <v>79</v>
      </c>
      <c r="M16" s="257"/>
      <c r="N16" s="258"/>
      <c r="O16" s="17">
        <f>U44</f>
        <v>65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22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54</v>
      </c>
      <c r="T30" s="36" t="s">
        <v>39</v>
      </c>
      <c r="U30" s="3">
        <f>SUM(S21:S23)+(S27+S28)</f>
        <v>47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110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270</v>
      </c>
      <c r="T32" s="36" t="s">
        <v>42</v>
      </c>
      <c r="U32" s="3">
        <f>SUM(S24:S26)+SUM(S27:S28)</f>
        <v>7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8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58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41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11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21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24</v>
      </c>
      <c r="R42" s="10"/>
      <c r="S42" s="10"/>
      <c r="T42" s="36" t="s">
        <v>39</v>
      </c>
      <c r="U42" s="3">
        <f>Q37+Q39+Q41</f>
        <v>79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33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144</v>
      </c>
      <c r="R44" s="10"/>
      <c r="S44" s="10"/>
      <c r="T44" s="36" t="s">
        <v>42</v>
      </c>
      <c r="U44" s="3">
        <f>Q38+Q40+Q42</f>
        <v>65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41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>
        <v>2</v>
      </c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>
        <v>21</v>
      </c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58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24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312"/>
      <c r="M63" s="23" t="s">
        <v>307</v>
      </c>
      <c r="P63" s="10"/>
      <c r="Q63" s="3">
        <v>3</v>
      </c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72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82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18</v>
      </c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25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>
        <v>16</v>
      </c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>
        <v>11</v>
      </c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11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55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>
        <v>3</v>
      </c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1</v>
      </c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28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19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97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f>31+55+285+6</f>
        <v>377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59</v>
      </c>
      <c r="F79" s="10"/>
      <c r="G79" s="10"/>
      <c r="H79" s="10"/>
      <c r="I79" s="10"/>
      <c r="J79" s="10"/>
      <c r="K79" s="312"/>
      <c r="M79" s="27" t="s">
        <v>163</v>
      </c>
      <c r="N79" s="10"/>
      <c r="O79" s="10"/>
      <c r="P79" s="10"/>
      <c r="Q79" s="3">
        <v>176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12</v>
      </c>
      <c r="F80" s="10"/>
      <c r="G80" s="10"/>
      <c r="H80" s="10"/>
      <c r="I80" s="10"/>
      <c r="J80" s="10"/>
      <c r="K80" s="312"/>
      <c r="M80" s="27" t="s">
        <v>150</v>
      </c>
      <c r="N80" s="10"/>
      <c r="O80" s="10"/>
      <c r="P80" s="10"/>
      <c r="Q80" s="3">
        <v>101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13</v>
      </c>
      <c r="F81" s="10"/>
      <c r="G81" s="10"/>
      <c r="H81" s="10"/>
      <c r="I81" s="10"/>
      <c r="J81" s="10"/>
      <c r="K81" s="312"/>
      <c r="M81" s="27" t="s">
        <v>161</v>
      </c>
      <c r="N81" s="10"/>
      <c r="O81" s="10"/>
      <c r="P81" s="10"/>
      <c r="Q81" s="3">
        <v>14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46</v>
      </c>
      <c r="F82" s="10"/>
      <c r="G82" s="10"/>
      <c r="H82" s="10"/>
      <c r="I82" s="10"/>
      <c r="J82" s="10"/>
      <c r="K82" s="312"/>
      <c r="M82" s="27" t="s">
        <v>250</v>
      </c>
      <c r="N82" s="10"/>
      <c r="O82" s="10"/>
      <c r="P82" s="10"/>
      <c r="Q82" s="3">
        <v>3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36</v>
      </c>
      <c r="F83" s="10"/>
      <c r="G83" s="10"/>
      <c r="H83" s="10"/>
      <c r="I83" s="10"/>
      <c r="J83" s="10"/>
      <c r="K83" s="312"/>
      <c r="M83" s="27" t="s">
        <v>296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20</v>
      </c>
      <c r="F84" s="10"/>
      <c r="G84" s="10"/>
      <c r="H84" s="10"/>
      <c r="I84" s="10"/>
      <c r="J84" s="10"/>
      <c r="K84" s="312"/>
      <c r="M84" s="27" t="s">
        <v>271</v>
      </c>
      <c r="N84" s="10"/>
      <c r="O84" s="10"/>
      <c r="P84" s="10"/>
      <c r="Q84" s="3">
        <v>208</v>
      </c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22</v>
      </c>
      <c r="F85" s="10"/>
      <c r="G85" s="10"/>
      <c r="H85" s="10"/>
      <c r="I85" s="10"/>
      <c r="J85" s="10"/>
      <c r="K85" s="312"/>
      <c r="M85" s="27" t="s">
        <v>308</v>
      </c>
      <c r="N85" s="10"/>
      <c r="O85" s="10"/>
      <c r="P85" s="10"/>
      <c r="Q85" s="3">
        <v>1</v>
      </c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20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12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6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40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33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11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23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27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424</v>
      </c>
      <c r="J95" s="10"/>
      <c r="K95" s="312"/>
      <c r="M95" s="27" t="s">
        <v>125</v>
      </c>
      <c r="N95" s="10"/>
      <c r="O95" s="10"/>
      <c r="P95" s="10"/>
      <c r="Q95" s="3">
        <v>83</v>
      </c>
      <c r="R95" s="10"/>
      <c r="S95" s="10"/>
      <c r="T95" s="36" t="s">
        <v>39</v>
      </c>
      <c r="U95" s="3">
        <f>SUM(Q70:Q95)</f>
        <v>1219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7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>
        <v>12</v>
      </c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8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15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13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25" sqref="I2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45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162</v>
      </c>
      <c r="F11" s="5"/>
      <c r="G11" s="53" t="s">
        <v>12</v>
      </c>
      <c r="H11" s="8"/>
      <c r="I11" s="9"/>
      <c r="J11" s="9"/>
      <c r="K11" s="61">
        <f>U32+U44+I66+I95+I111</f>
        <v>64</v>
      </c>
      <c r="M11" s="290"/>
      <c r="N11" s="291"/>
      <c r="O11" s="291"/>
      <c r="P11" s="58">
        <f>E11+K11</f>
        <v>226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71.681415929203538</v>
      </c>
      <c r="F13" s="5"/>
      <c r="G13" s="5"/>
      <c r="H13" s="5"/>
      <c r="I13" s="5"/>
      <c r="J13" s="11" t="s">
        <v>13</v>
      </c>
      <c r="K13" s="49">
        <f>K11*100/P11</f>
        <v>28.318584070796462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19</v>
      </c>
      <c r="D16" s="300"/>
      <c r="E16" s="301"/>
      <c r="F16" s="16">
        <f>G32</f>
        <v>24</v>
      </c>
      <c r="G16" s="239"/>
      <c r="H16" s="240"/>
      <c r="I16" s="15">
        <f>S32</f>
        <v>123</v>
      </c>
      <c r="J16" s="306"/>
      <c r="K16" s="307"/>
      <c r="L16" s="16">
        <f>U42</f>
        <v>12</v>
      </c>
      <c r="M16" s="257"/>
      <c r="N16" s="258"/>
      <c r="O16" s="17">
        <f>U44</f>
        <v>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312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74"/>
      <c r="V23" s="74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312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74"/>
      <c r="V25" s="74"/>
      <c r="W25" s="312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74"/>
      <c r="J26" s="74"/>
      <c r="K26" s="312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74"/>
      <c r="V26" s="74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12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74"/>
      <c r="V27" s="74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12"/>
      <c r="L28" s="10"/>
      <c r="M28" s="27" t="s">
        <v>36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74"/>
      <c r="V28" s="74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41</v>
      </c>
      <c r="T30" s="36" t="s">
        <v>39</v>
      </c>
      <c r="U30" s="3">
        <f>SUM(S21:S23)+(S27+S28)</f>
        <v>36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24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123</v>
      </c>
      <c r="T32" s="36" t="s">
        <v>42</v>
      </c>
      <c r="U32" s="3">
        <f>SUM(S24:S26)+SUM(S27:S28)</f>
        <v>29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12</v>
      </c>
      <c r="V42" s="10"/>
      <c r="W42" s="314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16</v>
      </c>
      <c r="R44" s="10"/>
      <c r="S44" s="10"/>
      <c r="T44" s="36" t="s">
        <v>42</v>
      </c>
      <c r="U44" s="3">
        <f>Q38+Q40+Q42</f>
        <v>4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>
        <v>4</v>
      </c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>
        <v>3</v>
      </c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12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7</v>
      </c>
      <c r="F63" s="10"/>
      <c r="G63" s="10"/>
      <c r="H63" s="10"/>
      <c r="I63" s="10"/>
      <c r="J63" s="10"/>
      <c r="K63" s="312"/>
      <c r="M63" s="23" t="s">
        <v>309</v>
      </c>
      <c r="P63" s="10"/>
      <c r="Q63" s="3">
        <v>1</v>
      </c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16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6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f>4+18</f>
        <v>22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12"/>
      <c r="M79" s="27" t="s">
        <v>271</v>
      </c>
      <c r="N79" s="10"/>
      <c r="O79" s="10"/>
      <c r="P79" s="10"/>
      <c r="Q79" s="3">
        <v>19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6</v>
      </c>
      <c r="F80" s="10"/>
      <c r="G80" s="10"/>
      <c r="H80" s="10"/>
      <c r="I80" s="10"/>
      <c r="J80" s="10"/>
      <c r="K80" s="312"/>
      <c r="M80" s="27" t="s">
        <v>283</v>
      </c>
      <c r="N80" s="10"/>
      <c r="O80" s="10"/>
      <c r="P80" s="10"/>
      <c r="Q80" s="3">
        <v>23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310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 t="s">
        <v>311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14</v>
      </c>
      <c r="J95" s="10"/>
      <c r="K95" s="312"/>
      <c r="M95" s="27" t="s">
        <v>125</v>
      </c>
      <c r="N95" s="10"/>
      <c r="O95" s="10"/>
      <c r="P95" s="10"/>
      <c r="Q95" s="3">
        <v>20</v>
      </c>
      <c r="R95" s="10"/>
      <c r="S95" s="10"/>
      <c r="T95" s="36" t="s">
        <v>39</v>
      </c>
      <c r="U95" s="3">
        <f>SUM(Q70:Q95)</f>
        <v>98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6" sqref="Q9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46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303</v>
      </c>
      <c r="F11" s="5"/>
      <c r="G11" s="53" t="s">
        <v>12</v>
      </c>
      <c r="H11" s="8"/>
      <c r="I11" s="9"/>
      <c r="J11" s="9"/>
      <c r="K11" s="61">
        <f>U32+U44+I66+I95+I111</f>
        <v>168</v>
      </c>
      <c r="M11" s="290"/>
      <c r="N11" s="291"/>
      <c r="O11" s="291"/>
      <c r="P11" s="58">
        <f>E11+K11</f>
        <v>471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64.331210191082803</v>
      </c>
      <c r="F13" s="5"/>
      <c r="G13" s="5"/>
      <c r="H13" s="5"/>
      <c r="I13" s="5"/>
      <c r="J13" s="11" t="s">
        <v>13</v>
      </c>
      <c r="K13" s="49">
        <f>K11*100/P11</f>
        <v>35.668789808917197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26</v>
      </c>
      <c r="D16" s="300"/>
      <c r="E16" s="301"/>
      <c r="F16" s="16">
        <f>G32</f>
        <v>54</v>
      </c>
      <c r="G16" s="239"/>
      <c r="H16" s="240"/>
      <c r="I16" s="15">
        <f>S32</f>
        <v>231</v>
      </c>
      <c r="J16" s="306"/>
      <c r="K16" s="307"/>
      <c r="L16" s="16">
        <f>U42</f>
        <v>61</v>
      </c>
      <c r="M16" s="257"/>
      <c r="N16" s="258"/>
      <c r="O16" s="17">
        <f>U44</f>
        <v>49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312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74"/>
      <c r="V22" s="74"/>
      <c r="W22" s="312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74"/>
      <c r="J23" s="74"/>
      <c r="K23" s="312"/>
      <c r="L23" s="10"/>
      <c r="M23" s="27" t="s">
        <v>25</v>
      </c>
      <c r="N23" s="10"/>
      <c r="O23" s="10"/>
      <c r="P23" s="10"/>
      <c r="Q23" s="31">
        <v>13</v>
      </c>
      <c r="R23" s="3">
        <v>4</v>
      </c>
      <c r="S23" s="32">
        <f t="shared" si="1"/>
        <v>52</v>
      </c>
      <c r="T23" s="10"/>
      <c r="U23" s="74"/>
      <c r="V23" s="74"/>
      <c r="W23" s="312"/>
    </row>
    <row r="24" spans="1:23" x14ac:dyDescent="0.25">
      <c r="A24" s="27" t="s">
        <v>27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74"/>
      <c r="J24" s="74"/>
      <c r="K24" s="312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74"/>
      <c r="V24" s="74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312"/>
      <c r="L25" s="10"/>
      <c r="M25" s="27" t="s">
        <v>30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74"/>
      <c r="V25" s="74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12"/>
      <c r="L26" s="10"/>
      <c r="M26" s="27" t="s">
        <v>32</v>
      </c>
      <c r="N26" s="10"/>
      <c r="O26" s="10"/>
      <c r="P26" s="10"/>
      <c r="Q26" s="31">
        <v>13</v>
      </c>
      <c r="R26" s="3">
        <v>1</v>
      </c>
      <c r="S26" s="32">
        <f t="shared" si="1"/>
        <v>13</v>
      </c>
      <c r="T26" s="10"/>
      <c r="U26" s="74"/>
      <c r="V26" s="74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18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77</v>
      </c>
      <c r="T30" s="36" t="s">
        <v>39</v>
      </c>
      <c r="U30" s="3">
        <f>SUM(S21:S23)+(S27+S28)</f>
        <v>57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54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231</v>
      </c>
      <c r="T32" s="36" t="s">
        <v>42</v>
      </c>
      <c r="U32" s="3">
        <f>SUM(S24:S26)+SUM(S27:S28)</f>
        <v>20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36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45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7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25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4</v>
      </c>
      <c r="R42" s="10"/>
      <c r="S42" s="10"/>
      <c r="T42" s="36" t="s">
        <v>39</v>
      </c>
      <c r="U42" s="3">
        <f>Q37+Q39+Q41</f>
        <v>61</v>
      </c>
      <c r="V42" s="10"/>
      <c r="W42" s="314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110</v>
      </c>
      <c r="R44" s="10"/>
      <c r="S44" s="10"/>
      <c r="T44" s="36" t="s">
        <v>42</v>
      </c>
      <c r="U44" s="3">
        <f>Q38+Q40+Q42</f>
        <v>49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4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40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>
        <v>16</v>
      </c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>
        <v>9</v>
      </c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36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48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61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4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20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246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247</v>
      </c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248</v>
      </c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31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9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51</v>
      </c>
      <c r="J95" s="10"/>
      <c r="K95" s="312"/>
      <c r="M95" s="27" t="s">
        <v>125</v>
      </c>
      <c r="N95" s="10"/>
      <c r="O95" s="10"/>
      <c r="P95" s="10"/>
      <c r="Q95" s="3">
        <v>100</v>
      </c>
      <c r="R95" s="10"/>
      <c r="S95" s="10"/>
      <c r="T95" s="36" t="s">
        <v>39</v>
      </c>
      <c r="U95" s="3">
        <f>SUM(Q70:Q95)</f>
        <v>124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47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519</v>
      </c>
      <c r="F11" s="5"/>
      <c r="G11" s="53" t="s">
        <v>12</v>
      </c>
      <c r="H11" s="8"/>
      <c r="I11" s="9"/>
      <c r="J11" s="9"/>
      <c r="K11" s="61">
        <f>U32+U44+I66+I95+I111</f>
        <v>597</v>
      </c>
      <c r="M11" s="290"/>
      <c r="N11" s="291"/>
      <c r="O11" s="291"/>
      <c r="P11" s="58">
        <f>E11+K11</f>
        <v>1116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46.505376344086024</v>
      </c>
      <c r="F13" s="5"/>
      <c r="G13" s="5"/>
      <c r="H13" s="5"/>
      <c r="I13" s="5"/>
      <c r="J13" s="11" t="s">
        <v>13</v>
      </c>
      <c r="K13" s="49">
        <f>K11*100/P11</f>
        <v>53.494623655913976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29</v>
      </c>
      <c r="D16" s="300"/>
      <c r="E16" s="301"/>
      <c r="F16" s="16">
        <f>G32</f>
        <v>104</v>
      </c>
      <c r="G16" s="239"/>
      <c r="H16" s="240"/>
      <c r="I16" s="15">
        <f>S32</f>
        <v>172</v>
      </c>
      <c r="J16" s="306"/>
      <c r="K16" s="307"/>
      <c r="L16" s="16">
        <f>U42</f>
        <v>59</v>
      </c>
      <c r="M16" s="257"/>
      <c r="N16" s="258"/>
      <c r="O16" s="17">
        <f>U44</f>
        <v>36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74"/>
      <c r="J21" s="74"/>
      <c r="K21" s="312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74"/>
      <c r="V21" s="74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12"/>
    </row>
    <row r="23" spans="1:23" x14ac:dyDescent="0.25">
      <c r="A23" s="27" t="s">
        <v>26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74"/>
      <c r="J23" s="74"/>
      <c r="K23" s="312"/>
      <c r="L23" s="10"/>
      <c r="M23" s="27" t="s">
        <v>162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74"/>
      <c r="V23" s="74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74"/>
      <c r="J24" s="74"/>
      <c r="K24" s="312"/>
      <c r="L24" s="10"/>
      <c r="M24" s="27" t="s">
        <v>28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74"/>
      <c r="V24" s="74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12"/>
      <c r="L26" s="10"/>
      <c r="M26" s="27" t="s">
        <v>32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74"/>
      <c r="V26" s="74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26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43</v>
      </c>
      <c r="T30" s="36" t="s">
        <v>39</v>
      </c>
      <c r="U30" s="3">
        <f>SUM(S21:S23)+(S27+S28)</f>
        <v>30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104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172</v>
      </c>
      <c r="T32" s="36" t="s">
        <v>42</v>
      </c>
      <c r="U32" s="3">
        <f>SUM(S24:S26)+SUM(S27:S28)</f>
        <v>13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55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6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32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4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3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1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3</v>
      </c>
      <c r="R42" s="10"/>
      <c r="S42" s="10"/>
      <c r="T42" s="36" t="s">
        <v>39</v>
      </c>
      <c r="U42" s="3">
        <f>Q37+Q39+Q41</f>
        <v>59</v>
      </c>
      <c r="V42" s="10"/>
      <c r="W42" s="314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29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95</v>
      </c>
      <c r="R44" s="10"/>
      <c r="S44" s="10"/>
      <c r="T44" s="36" t="s">
        <v>42</v>
      </c>
      <c r="U44" s="3">
        <f>Q38+Q40+Q42</f>
        <v>36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32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>
        <v>4</v>
      </c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>
        <v>1</v>
      </c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55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3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6</v>
      </c>
      <c r="F63" s="10"/>
      <c r="G63" s="10"/>
      <c r="H63" s="10"/>
      <c r="I63" s="10"/>
      <c r="J63" s="10"/>
      <c r="K63" s="312"/>
      <c r="M63" s="23" t="s">
        <v>309</v>
      </c>
      <c r="P63" s="10"/>
      <c r="Q63" s="3">
        <v>3</v>
      </c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42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62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6</v>
      </c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24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15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8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4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f>21+14+7+36</f>
        <v>78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29</v>
      </c>
      <c r="F79" s="10"/>
      <c r="G79" s="10"/>
      <c r="H79" s="10"/>
      <c r="I79" s="10"/>
      <c r="J79" s="10"/>
      <c r="K79" s="312"/>
      <c r="M79" s="27" t="s">
        <v>150</v>
      </c>
      <c r="N79" s="10"/>
      <c r="O79" s="10"/>
      <c r="P79" s="10"/>
      <c r="Q79" s="3">
        <v>14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10</v>
      </c>
      <c r="F80" s="10"/>
      <c r="G80" s="10"/>
      <c r="H80" s="10"/>
      <c r="I80" s="10"/>
      <c r="J80" s="10"/>
      <c r="K80" s="312"/>
      <c r="M80" s="27" t="s">
        <v>250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7</v>
      </c>
      <c r="F81" s="10"/>
      <c r="G81" s="10"/>
      <c r="H81" s="10"/>
      <c r="I81" s="10"/>
      <c r="J81" s="10"/>
      <c r="K81" s="312"/>
      <c r="M81" s="27" t="s">
        <v>271</v>
      </c>
      <c r="N81" s="10"/>
      <c r="O81" s="10"/>
      <c r="P81" s="10"/>
      <c r="Q81" s="3">
        <v>52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42</v>
      </c>
      <c r="F82" s="10"/>
      <c r="G82" s="10"/>
      <c r="H82" s="10"/>
      <c r="I82" s="10"/>
      <c r="J82" s="10"/>
      <c r="K82" s="312"/>
      <c r="M82" s="27" t="s">
        <v>283</v>
      </c>
      <c r="N82" s="10"/>
      <c r="O82" s="10"/>
      <c r="P82" s="10"/>
      <c r="Q82" s="3">
        <v>114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172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30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35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15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8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90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3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5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12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12</v>
      </c>
      <c r="F95" s="10"/>
      <c r="G95" s="10"/>
      <c r="H95" s="36" t="s">
        <v>42</v>
      </c>
      <c r="I95" s="3">
        <f>SUM(E70:E95)</f>
        <v>504</v>
      </c>
      <c r="J95" s="10"/>
      <c r="K95" s="312"/>
      <c r="M95" s="27" t="s">
        <v>125</v>
      </c>
      <c r="N95" s="10"/>
      <c r="O95" s="10"/>
      <c r="P95" s="10"/>
      <c r="Q95" s="3">
        <v>72</v>
      </c>
      <c r="R95" s="10"/>
      <c r="S95" s="10"/>
      <c r="T95" s="36" t="s">
        <v>39</v>
      </c>
      <c r="U95" s="3">
        <f>SUM(Q70:Q95)</f>
        <v>366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2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2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2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28" sqref="Q2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3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416</v>
      </c>
      <c r="F11" s="5"/>
      <c r="G11" s="53" t="s">
        <v>12</v>
      </c>
      <c r="H11" s="8"/>
      <c r="I11" s="9"/>
      <c r="J11" s="9"/>
      <c r="K11" s="61">
        <f>U32+U44+I66+I95+I111</f>
        <v>471</v>
      </c>
      <c r="M11" s="290"/>
      <c r="N11" s="291"/>
      <c r="O11" s="291"/>
      <c r="P11" s="58">
        <f>E11+K11</f>
        <v>887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46.899661781285232</v>
      </c>
      <c r="F13" s="5"/>
      <c r="G13" s="5"/>
      <c r="H13" s="5"/>
      <c r="I13" s="5"/>
      <c r="J13" s="11" t="s">
        <v>13</v>
      </c>
      <c r="K13" s="49">
        <f>K11*100/P11</f>
        <v>53.100338218714768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24</v>
      </c>
      <c r="D16" s="300"/>
      <c r="E16" s="301"/>
      <c r="F16" s="16">
        <f>G32</f>
        <v>95</v>
      </c>
      <c r="G16" s="239"/>
      <c r="H16" s="240"/>
      <c r="I16" s="15">
        <f>S32</f>
        <v>315</v>
      </c>
      <c r="J16" s="306"/>
      <c r="K16" s="307"/>
      <c r="L16" s="16">
        <f>U42</f>
        <v>17</v>
      </c>
      <c r="M16" s="257"/>
      <c r="N16" s="258"/>
      <c r="O16" s="17">
        <f>U44</f>
        <v>31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48</v>
      </c>
      <c r="R27" s="3">
        <v>1</v>
      </c>
      <c r="S27" s="32">
        <f t="shared" si="1"/>
        <v>48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19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63</v>
      </c>
      <c r="T30" s="36" t="s">
        <v>39</v>
      </c>
      <c r="U30" s="3">
        <f>SUM(S21:S23)+(S27+S28)</f>
        <v>60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95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315</v>
      </c>
      <c r="T32" s="36" t="s">
        <v>42</v>
      </c>
      <c r="U32" s="3">
        <f>SUM(S24:S26)+SUM(S27:S28)</f>
        <v>51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31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17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48</v>
      </c>
      <c r="R44" s="10"/>
      <c r="S44" s="10"/>
      <c r="T44" s="36" t="s">
        <v>42</v>
      </c>
      <c r="U44" s="3">
        <f>Q38+Q40+Q42</f>
        <v>31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8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23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>
        <v>3</v>
      </c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17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36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76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17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72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1</v>
      </c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7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17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102</v>
      </c>
      <c r="F79" s="10"/>
      <c r="G79" s="10"/>
      <c r="H79" s="10"/>
      <c r="I79" s="10"/>
      <c r="J79" s="10"/>
      <c r="K79" s="312"/>
      <c r="M79" s="27" t="s">
        <v>161</v>
      </c>
      <c r="N79" s="10"/>
      <c r="O79" s="10"/>
      <c r="P79" s="10"/>
      <c r="Q79" s="3">
        <v>19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276</v>
      </c>
      <c r="N80" s="10"/>
      <c r="O80" s="10"/>
      <c r="P80" s="10"/>
      <c r="Q80" s="3">
        <v>21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25</v>
      </c>
      <c r="F81" s="10"/>
      <c r="G81" s="10"/>
      <c r="H81" s="10"/>
      <c r="I81" s="10"/>
      <c r="J81" s="10"/>
      <c r="K81" s="312"/>
      <c r="M81" s="27" t="s">
        <v>277</v>
      </c>
      <c r="N81" s="10"/>
      <c r="O81" s="10"/>
      <c r="P81" s="10"/>
      <c r="Q81" s="3">
        <v>5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43</v>
      </c>
      <c r="F82" s="10"/>
      <c r="G82" s="10"/>
      <c r="H82" s="10"/>
      <c r="I82" s="10"/>
      <c r="J82" s="10"/>
      <c r="K82" s="312"/>
      <c r="M82" s="27" t="s">
        <v>278</v>
      </c>
      <c r="N82" s="10"/>
      <c r="O82" s="10"/>
      <c r="P82" s="10"/>
      <c r="Q82" s="3">
        <v>176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 t="s">
        <v>279</v>
      </c>
      <c r="N83" s="10"/>
      <c r="O83" s="10"/>
      <c r="P83" s="10"/>
      <c r="Q83" s="3">
        <v>7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12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27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14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5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22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7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29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3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7</v>
      </c>
      <c r="F95" s="10"/>
      <c r="G95" s="10"/>
      <c r="H95" s="36" t="s">
        <v>42</v>
      </c>
      <c r="I95" s="3">
        <f>SUM(E70:E95)</f>
        <v>310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319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3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3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3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H25" sqref="H2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48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1379</v>
      </c>
      <c r="F11" s="5"/>
      <c r="G11" s="53" t="s">
        <v>12</v>
      </c>
      <c r="H11" s="8"/>
      <c r="I11" s="9"/>
      <c r="J11" s="9"/>
      <c r="K11" s="61">
        <f>U32+U44+I66+I95+I111</f>
        <v>1875</v>
      </c>
      <c r="M11" s="290"/>
      <c r="N11" s="291"/>
      <c r="O11" s="291"/>
      <c r="P11" s="58">
        <f>E11+K11</f>
        <v>3254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42.378610940381073</v>
      </c>
      <c r="F13" s="5"/>
      <c r="G13" s="5"/>
      <c r="H13" s="5"/>
      <c r="I13" s="5"/>
      <c r="J13" s="11" t="s">
        <v>13</v>
      </c>
      <c r="K13" s="49">
        <f>K11*100/P11</f>
        <v>57.621389059618927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31</v>
      </c>
      <c r="D16" s="300"/>
      <c r="E16" s="301"/>
      <c r="F16" s="16">
        <f>G32</f>
        <v>150</v>
      </c>
      <c r="G16" s="239"/>
      <c r="H16" s="240"/>
      <c r="I16" s="15">
        <f>S32</f>
        <v>940</v>
      </c>
      <c r="J16" s="306"/>
      <c r="K16" s="307"/>
      <c r="L16" s="16">
        <f>U42</f>
        <v>39</v>
      </c>
      <c r="M16" s="257"/>
      <c r="N16" s="258"/>
      <c r="O16" s="17">
        <f>U44</f>
        <v>92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36</v>
      </c>
      <c r="R23" s="3">
        <v>4</v>
      </c>
      <c r="S23" s="32">
        <f t="shared" si="1"/>
        <v>144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39</v>
      </c>
      <c r="R26" s="3">
        <v>1</v>
      </c>
      <c r="S26" s="32">
        <f t="shared" si="1"/>
        <v>39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30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188</v>
      </c>
      <c r="T30" s="36" t="s">
        <v>39</v>
      </c>
      <c r="U30" s="3">
        <f>SUM(S21:S23)+(S27+S28)</f>
        <v>149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150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940</v>
      </c>
      <c r="T32" s="36" t="s">
        <v>42</v>
      </c>
      <c r="U32" s="3">
        <f>SUM(S24:S26)+SUM(S27:S28)</f>
        <v>39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7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24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f>34+13</f>
        <v>47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15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45</v>
      </c>
      <c r="R42" s="10"/>
      <c r="S42" s="10"/>
      <c r="T42" s="36" t="s">
        <v>39</v>
      </c>
      <c r="U42" s="3">
        <f>Q37+Q39+Q41</f>
        <v>39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31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131</v>
      </c>
      <c r="R44" s="10"/>
      <c r="S44" s="10"/>
      <c r="T44" s="36" t="s">
        <v>42</v>
      </c>
      <c r="U44" s="3">
        <f>Q38+Q40+Q42</f>
        <v>92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13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>
        <v>15</v>
      </c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24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45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46</v>
      </c>
      <c r="F63" s="10"/>
      <c r="G63" s="10"/>
      <c r="H63" s="10"/>
      <c r="I63" s="10"/>
      <c r="J63" s="10"/>
      <c r="K63" s="312"/>
      <c r="M63" s="67" t="s">
        <v>312</v>
      </c>
      <c r="P63" s="10"/>
      <c r="Q63" s="3">
        <v>5</v>
      </c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144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44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54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84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41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57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5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9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9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f>31+57+39+77+79</f>
        <v>283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150</v>
      </c>
      <c r="F79" s="10"/>
      <c r="G79" s="10"/>
      <c r="H79" s="10"/>
      <c r="I79" s="10"/>
      <c r="J79" s="10"/>
      <c r="K79" s="312"/>
      <c r="M79" s="27" t="s">
        <v>150</v>
      </c>
      <c r="N79" s="10"/>
      <c r="O79" s="10"/>
      <c r="P79" s="10"/>
      <c r="Q79" s="3">
        <v>16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17</v>
      </c>
      <c r="F80" s="10"/>
      <c r="G80" s="10"/>
      <c r="H80" s="10"/>
      <c r="I80" s="10"/>
      <c r="J80" s="10"/>
      <c r="K80" s="312"/>
      <c r="M80" s="27" t="s">
        <v>161</v>
      </c>
      <c r="N80" s="10"/>
      <c r="O80" s="10"/>
      <c r="P80" s="10"/>
      <c r="Q80" s="3">
        <v>45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37</v>
      </c>
      <c r="F81" s="10"/>
      <c r="G81" s="10"/>
      <c r="H81" s="10"/>
      <c r="I81" s="10"/>
      <c r="J81" s="10"/>
      <c r="K81" s="312"/>
      <c r="M81" s="27" t="s">
        <v>250</v>
      </c>
      <c r="N81" s="10"/>
      <c r="O81" s="10"/>
      <c r="P81" s="10"/>
      <c r="Q81" s="3">
        <v>21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195</v>
      </c>
      <c r="F82" s="10"/>
      <c r="G82" s="10"/>
      <c r="H82" s="10"/>
      <c r="I82" s="10"/>
      <c r="J82" s="10"/>
      <c r="K82" s="312"/>
      <c r="M82" s="27" t="s">
        <v>313</v>
      </c>
      <c r="N82" s="10"/>
      <c r="O82" s="10"/>
      <c r="P82" s="10"/>
      <c r="Q82" s="3">
        <v>11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363</v>
      </c>
      <c r="F83" s="10"/>
      <c r="G83" s="10"/>
      <c r="H83" s="10"/>
      <c r="I83" s="10"/>
      <c r="J83" s="10"/>
      <c r="K83" s="312"/>
      <c r="M83" s="27" t="s">
        <v>271</v>
      </c>
      <c r="N83" s="10"/>
      <c r="O83" s="10"/>
      <c r="P83" s="10"/>
      <c r="Q83" s="3">
        <v>283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78</v>
      </c>
      <c r="F84" s="10"/>
      <c r="G84" s="10"/>
      <c r="H84" s="10"/>
      <c r="I84" s="10"/>
      <c r="J84" s="10"/>
      <c r="K84" s="312"/>
      <c r="M84" s="27" t="s">
        <v>283</v>
      </c>
      <c r="N84" s="10"/>
      <c r="O84" s="10"/>
      <c r="P84" s="10"/>
      <c r="Q84" s="3">
        <v>212</v>
      </c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40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f>32+49</f>
        <v>81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>
        <v>6</v>
      </c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20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16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f>72+9</f>
        <v>81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131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69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f>4+117+18</f>
        <v>139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3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26</v>
      </c>
      <c r="F95" s="10"/>
      <c r="G95" s="10"/>
      <c r="H95" s="36" t="s">
        <v>42</v>
      </c>
      <c r="I95" s="3">
        <f>SUM(E70:E95)</f>
        <v>1581</v>
      </c>
      <c r="J95" s="10"/>
      <c r="K95" s="312"/>
      <c r="M95" s="27" t="s">
        <v>125</v>
      </c>
      <c r="N95" s="10"/>
      <c r="O95" s="10"/>
      <c r="P95" s="10"/>
      <c r="Q95" s="3">
        <v>127</v>
      </c>
      <c r="R95" s="10"/>
      <c r="S95" s="10"/>
      <c r="T95" s="36" t="s">
        <v>39</v>
      </c>
      <c r="U95" s="3">
        <f>SUM(Q70:Q95)</f>
        <v>1144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>
        <v>2</v>
      </c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3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16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19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3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49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39</v>
      </c>
      <c r="F11" s="5"/>
      <c r="G11" s="53" t="s">
        <v>12</v>
      </c>
      <c r="H11" s="8"/>
      <c r="I11" s="9"/>
      <c r="J11" s="9"/>
      <c r="K11" s="61">
        <f>U32+U44+I66+I95+I111</f>
        <v>40</v>
      </c>
      <c r="M11" s="290"/>
      <c r="N11" s="291"/>
      <c r="O11" s="291"/>
      <c r="P11" s="58">
        <f>E11+K11</f>
        <v>79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49.367088607594937</v>
      </c>
      <c r="F13" s="5"/>
      <c r="G13" s="5"/>
      <c r="H13" s="5"/>
      <c r="I13" s="5"/>
      <c r="J13" s="11" t="s">
        <v>13</v>
      </c>
      <c r="K13" s="49">
        <f>K11*100/P11</f>
        <v>50.632911392405063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21</v>
      </c>
      <c r="D16" s="300"/>
      <c r="E16" s="301"/>
      <c r="F16" s="16">
        <f>G32</f>
        <v>28</v>
      </c>
      <c r="G16" s="239"/>
      <c r="H16" s="240"/>
      <c r="I16" s="15">
        <f>S32</f>
        <v>0</v>
      </c>
      <c r="J16" s="306"/>
      <c r="K16" s="307"/>
      <c r="L16" s="16">
        <f>U42</f>
        <v>12</v>
      </c>
      <c r="M16" s="257"/>
      <c r="N16" s="258"/>
      <c r="O16" s="17">
        <f>U44</f>
        <v>15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28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15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12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27</v>
      </c>
      <c r="R44" s="10"/>
      <c r="S44" s="10"/>
      <c r="T44" s="36" t="s">
        <v>42</v>
      </c>
      <c r="U44" s="3">
        <f>Q38+Q40+Q42</f>
        <v>15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15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15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15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15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283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7</v>
      </c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12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67" workbookViewId="0">
      <selection activeCell="H79" sqref="H7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50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666</v>
      </c>
      <c r="F11" s="5"/>
      <c r="G11" s="53" t="s">
        <v>12</v>
      </c>
      <c r="H11" s="8"/>
      <c r="I11" s="9"/>
      <c r="J11" s="9"/>
      <c r="K11" s="61">
        <f>U32+U44+I66+I95+I111</f>
        <v>274</v>
      </c>
      <c r="M11" s="290"/>
      <c r="N11" s="291"/>
      <c r="O11" s="291"/>
      <c r="P11" s="58">
        <f>E11+K11</f>
        <v>940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70.851063829787236</v>
      </c>
      <c r="F13" s="5"/>
      <c r="G13" s="5"/>
      <c r="H13" s="5"/>
      <c r="I13" s="5"/>
      <c r="J13" s="11" t="s">
        <v>13</v>
      </c>
      <c r="K13" s="49">
        <f>K11*100/P11</f>
        <v>29.148936170212767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7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28</v>
      </c>
      <c r="D16" s="300"/>
      <c r="E16" s="301"/>
      <c r="F16" s="16">
        <f>G32</f>
        <v>68</v>
      </c>
      <c r="G16" s="239"/>
      <c r="H16" s="240"/>
      <c r="I16" s="15">
        <f>S32</f>
        <v>428</v>
      </c>
      <c r="J16" s="306"/>
      <c r="K16" s="307"/>
      <c r="L16" s="16">
        <f>U42</f>
        <v>28</v>
      </c>
      <c r="M16" s="257"/>
      <c r="N16" s="258"/>
      <c r="O16" s="17">
        <f>U44</f>
        <v>83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15</v>
      </c>
      <c r="R23" s="3">
        <v>4</v>
      </c>
      <c r="S23" s="32">
        <f t="shared" si="1"/>
        <v>60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36</v>
      </c>
      <c r="R27" s="3">
        <v>1</v>
      </c>
      <c r="S27" s="32">
        <f t="shared" si="1"/>
        <v>36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107</v>
      </c>
      <c r="T30" s="36" t="s">
        <v>39</v>
      </c>
      <c r="U30" s="3">
        <f>SUM(S21:S23)+(S27+S28)</f>
        <v>106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428</v>
      </c>
      <c r="T32" s="36" t="s">
        <v>42</v>
      </c>
      <c r="U32" s="3">
        <f>SUM(S24:S26)+SUM(S27:S28)</f>
        <v>37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28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61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f>11+11</f>
        <v>22</v>
      </c>
      <c r="R42" s="10"/>
      <c r="S42" s="10"/>
      <c r="T42" s="36" t="s">
        <v>39</v>
      </c>
      <c r="U42" s="3">
        <f>Q37+Q39+Q41</f>
        <v>28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111</v>
      </c>
      <c r="R44" s="10"/>
      <c r="S44" s="10"/>
      <c r="T44" s="36" t="s">
        <v>42</v>
      </c>
      <c r="U44" s="3">
        <f>Q38+Q40+Q42</f>
        <v>83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61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28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22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83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28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8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10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12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5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82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8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12"/>
      <c r="M80" s="27" t="s">
        <v>283</v>
      </c>
      <c r="N80" s="10"/>
      <c r="O80" s="10"/>
      <c r="P80" s="10"/>
      <c r="Q80" s="3">
        <v>247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</v>
      </c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7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5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5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42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5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71</v>
      </c>
      <c r="J95" s="10"/>
      <c r="K95" s="312"/>
      <c r="M95" s="27" t="s">
        <v>125</v>
      </c>
      <c r="N95" s="10"/>
      <c r="O95" s="10"/>
      <c r="P95" s="10"/>
      <c r="Q95" s="3">
        <v>127</v>
      </c>
      <c r="R95" s="10"/>
      <c r="S95" s="10"/>
      <c r="T95" s="36" t="s">
        <v>39</v>
      </c>
      <c r="U95" s="3">
        <f>SUM(Q70:Q95)</f>
        <v>504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51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160</v>
      </c>
      <c r="F11" s="5"/>
      <c r="G11" s="53" t="s">
        <v>12</v>
      </c>
      <c r="H11" s="8"/>
      <c r="I11" s="9"/>
      <c r="J11" s="9"/>
      <c r="K11" s="61">
        <f>U32+U44+I66+I95+I111</f>
        <v>64</v>
      </c>
      <c r="M11" s="290"/>
      <c r="N11" s="291"/>
      <c r="O11" s="291"/>
      <c r="P11" s="58">
        <f>E11+K11</f>
        <v>224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71.428571428571431</v>
      </c>
      <c r="F13" s="5"/>
      <c r="G13" s="5"/>
      <c r="H13" s="5"/>
      <c r="I13" s="5"/>
      <c r="J13" s="11" t="s">
        <v>13</v>
      </c>
      <c r="K13" s="49">
        <f>K11*100/P11</f>
        <v>28.571428571428573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28</v>
      </c>
      <c r="D16" s="300"/>
      <c r="E16" s="301"/>
      <c r="F16" s="16">
        <f>G32</f>
        <v>68</v>
      </c>
      <c r="G16" s="239"/>
      <c r="H16" s="240"/>
      <c r="I16" s="15">
        <f>S32</f>
        <v>0</v>
      </c>
      <c r="J16" s="306"/>
      <c r="K16" s="307"/>
      <c r="L16" s="16">
        <f>U42</f>
        <v>31</v>
      </c>
      <c r="M16" s="257"/>
      <c r="N16" s="258"/>
      <c r="O16" s="17">
        <f>U44</f>
        <v>10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31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31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41</v>
      </c>
      <c r="R44" s="10"/>
      <c r="S44" s="10"/>
      <c r="T44" s="36" t="s">
        <v>42</v>
      </c>
      <c r="U44" s="3">
        <f>Q38+Q40+Q42</f>
        <v>10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31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12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5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312"/>
      <c r="M81" s="27" t="s">
        <v>283</v>
      </c>
      <c r="N81" s="10"/>
      <c r="O81" s="10"/>
      <c r="P81" s="10"/>
      <c r="Q81" s="3">
        <v>7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3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14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11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42</v>
      </c>
      <c r="J95" s="10"/>
      <c r="K95" s="312"/>
      <c r="M95" s="27" t="s">
        <v>125</v>
      </c>
      <c r="N95" s="10"/>
      <c r="O95" s="10"/>
      <c r="P95" s="10"/>
      <c r="Q95" s="3">
        <v>74</v>
      </c>
      <c r="R95" s="10"/>
      <c r="S95" s="10"/>
      <c r="T95" s="36" t="s">
        <v>39</v>
      </c>
      <c r="U95" s="3">
        <f>SUM(Q70:Q95)</f>
        <v>97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>
        <v>1</v>
      </c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R16" sqref="R16:T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52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" customHeight="1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47</v>
      </c>
      <c r="F11" s="5"/>
      <c r="G11" s="53" t="s">
        <v>12</v>
      </c>
      <c r="H11" s="8"/>
      <c r="I11" s="9"/>
      <c r="J11" s="9"/>
      <c r="K11" s="61">
        <f>U32+U44+I66+I95+I111</f>
        <v>9</v>
      </c>
      <c r="M11" s="290"/>
      <c r="N11" s="291"/>
      <c r="O11" s="291"/>
      <c r="P11" s="58">
        <f>E11+K11</f>
        <v>56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83.928571428571431</v>
      </c>
      <c r="F13" s="5"/>
      <c r="G13" s="5"/>
      <c r="H13" s="5"/>
      <c r="I13" s="5"/>
      <c r="J13" s="11" t="s">
        <v>13</v>
      </c>
      <c r="K13" s="49">
        <f>K11*100/P11</f>
        <v>16.071428571428573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266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20</v>
      </c>
      <c r="D16" s="300"/>
      <c r="E16" s="301"/>
      <c r="F16" s="16">
        <f>G32</f>
        <v>10</v>
      </c>
      <c r="G16" s="239"/>
      <c r="H16" s="240"/>
      <c r="I16" s="15">
        <f>S32</f>
        <v>0</v>
      </c>
      <c r="J16" s="306"/>
      <c r="K16" s="307"/>
      <c r="L16" s="16">
        <f>U42</f>
        <v>1</v>
      </c>
      <c r="M16" s="257"/>
      <c r="N16" s="258"/>
      <c r="O16" s="17">
        <f>U44</f>
        <v>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27"/>
      <c r="C39" s="10"/>
      <c r="D39" s="10"/>
      <c r="E39" s="3">
        <v>3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2</v>
      </c>
      <c r="R44" s="10"/>
      <c r="S44" s="10"/>
      <c r="T44" s="36" t="s">
        <v>42</v>
      </c>
      <c r="U44" s="3">
        <f>Q38+Q40+Q42</f>
        <v>1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5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243</v>
      </c>
      <c r="N80" s="10"/>
      <c r="O80" s="10"/>
      <c r="P80" s="10"/>
      <c r="Q80" s="3">
        <v>13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283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2</v>
      </c>
      <c r="J95" s="10"/>
      <c r="K95" s="312"/>
      <c r="M95" s="27" t="s">
        <v>125</v>
      </c>
      <c r="N95" s="10"/>
      <c r="O95" s="10"/>
      <c r="P95" s="10"/>
      <c r="Q95" s="3">
        <v>19</v>
      </c>
      <c r="R95" s="10"/>
      <c r="S95" s="10"/>
      <c r="T95" s="36" t="s">
        <v>39</v>
      </c>
      <c r="U95" s="3">
        <f>SUM(Q70:Q95)</f>
        <v>45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5" sqref="Q9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53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97</v>
      </c>
      <c r="F11" s="5"/>
      <c r="G11" s="53" t="s">
        <v>12</v>
      </c>
      <c r="H11" s="8"/>
      <c r="I11" s="9"/>
      <c r="J11" s="9"/>
      <c r="K11" s="61">
        <f>U32+U44+I66+I95+I111</f>
        <v>93</v>
      </c>
      <c r="M11" s="290"/>
      <c r="N11" s="291"/>
      <c r="O11" s="291"/>
      <c r="P11" s="58">
        <f>E11+K11</f>
        <v>190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51.05263157894737</v>
      </c>
      <c r="F13" s="5"/>
      <c r="G13" s="5"/>
      <c r="H13" s="5"/>
      <c r="I13" s="5"/>
      <c r="J13" s="11" t="s">
        <v>13</v>
      </c>
      <c r="K13" s="49">
        <f>K11*100/P11</f>
        <v>48.94736842105263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23</v>
      </c>
      <c r="D16" s="300"/>
      <c r="E16" s="301"/>
      <c r="F16" s="16">
        <f>G32</f>
        <v>85</v>
      </c>
      <c r="G16" s="239"/>
      <c r="H16" s="240"/>
      <c r="I16" s="15">
        <f>S32</f>
        <v>240</v>
      </c>
      <c r="J16" s="306"/>
      <c r="K16" s="307"/>
      <c r="L16" s="16">
        <f>U42</f>
        <v>4</v>
      </c>
      <c r="M16" s="257"/>
      <c r="N16" s="258"/>
      <c r="O16" s="17">
        <f>U44</f>
        <v>8</v>
      </c>
      <c r="R16" s="187" t="s">
        <v>218</v>
      </c>
      <c r="S16" s="188" t="s">
        <v>221</v>
      </c>
      <c r="T16" s="189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48</v>
      </c>
      <c r="R27" s="3">
        <v>1</v>
      </c>
      <c r="S27" s="32">
        <f t="shared" si="1"/>
        <v>48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48</v>
      </c>
      <c r="T30" s="36" t="s">
        <v>39</v>
      </c>
      <c r="U30" s="3">
        <f>SUM(S21:S23)+(S27+S28)</f>
        <v>48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240</v>
      </c>
      <c r="T32" s="36" t="s">
        <v>42</v>
      </c>
      <c r="U32" s="3">
        <f>SUM(S24:S26)+SUM(S27:S28)</f>
        <v>48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8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12</v>
      </c>
      <c r="R44" s="10"/>
      <c r="S44" s="10"/>
      <c r="T44" s="36" t="s">
        <v>42</v>
      </c>
      <c r="U44" s="3">
        <f>Q38+Q40+Q42</f>
        <v>8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8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13</v>
      </c>
      <c r="F63" s="10"/>
      <c r="G63" s="10"/>
      <c r="H63" s="10"/>
      <c r="I63" s="10"/>
      <c r="J63" s="10"/>
      <c r="K63" s="312"/>
      <c r="M63" s="23" t="s">
        <v>146</v>
      </c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9</v>
      </c>
      <c r="F64" s="10"/>
      <c r="G64" s="10"/>
      <c r="H64" s="10"/>
      <c r="I64" s="10"/>
      <c r="J64" s="10"/>
      <c r="K64" s="312"/>
      <c r="M64" s="27" t="s">
        <v>150</v>
      </c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10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164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277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271</v>
      </c>
      <c r="N81" s="10"/>
      <c r="O81" s="10"/>
      <c r="P81" s="10"/>
      <c r="Q81" s="3">
        <v>12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7</v>
      </c>
      <c r="J95" s="10"/>
      <c r="K95" s="312"/>
      <c r="M95" s="27" t="s">
        <v>125</v>
      </c>
      <c r="N95" s="10"/>
      <c r="O95" s="10"/>
      <c r="P95" s="10"/>
      <c r="Q95" s="3">
        <v>9</v>
      </c>
      <c r="R95" s="10"/>
      <c r="S95" s="10"/>
      <c r="T95" s="36" t="s">
        <v>39</v>
      </c>
      <c r="U95" s="3">
        <f>SUM(Q70:Q95)</f>
        <v>40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L9" sqref="L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54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514</v>
      </c>
      <c r="F11" s="5"/>
      <c r="G11" s="53" t="s">
        <v>12</v>
      </c>
      <c r="H11" s="8"/>
      <c r="I11" s="9"/>
      <c r="J11" s="9"/>
      <c r="K11" s="61">
        <f>U32+U44+I66+I95+I111</f>
        <v>92</v>
      </c>
      <c r="M11" s="290"/>
      <c r="N11" s="291"/>
      <c r="O11" s="291"/>
      <c r="P11" s="58">
        <f>E11+K11</f>
        <v>606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84.818481848184817</v>
      </c>
      <c r="F13" s="5"/>
      <c r="G13" s="5"/>
      <c r="H13" s="5"/>
      <c r="I13" s="5"/>
      <c r="J13" s="11" t="s">
        <v>13</v>
      </c>
      <c r="K13" s="49">
        <f>K11*100/P11</f>
        <v>15.181518151815181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314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28</v>
      </c>
      <c r="D16" s="300"/>
      <c r="E16" s="301"/>
      <c r="F16" s="16">
        <f>G32</f>
        <v>80</v>
      </c>
      <c r="G16" s="239"/>
      <c r="H16" s="240"/>
      <c r="I16" s="15">
        <f>S32</f>
        <v>492</v>
      </c>
      <c r="J16" s="306"/>
      <c r="K16" s="307"/>
      <c r="L16" s="16">
        <f>U42</f>
        <v>80</v>
      </c>
      <c r="M16" s="257"/>
      <c r="N16" s="258"/>
      <c r="O16" s="17">
        <f>U44</f>
        <v>7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23</v>
      </c>
      <c r="R23" s="3">
        <v>4</v>
      </c>
      <c r="S23" s="32">
        <f t="shared" si="1"/>
        <v>92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123</v>
      </c>
      <c r="T30" s="36" t="s">
        <v>39</v>
      </c>
      <c r="U30" s="3">
        <f>SUM(S21:S23)+(S27+S28)</f>
        <v>121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492</v>
      </c>
      <c r="T32" s="36" t="s">
        <v>42</v>
      </c>
      <c r="U32" s="3">
        <f>SUM(S24:S26)+SUM(S27:S28)</f>
        <v>26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63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17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80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87</v>
      </c>
      <c r="R44" s="10"/>
      <c r="S44" s="10"/>
      <c r="T44" s="36" t="s">
        <v>42</v>
      </c>
      <c r="U44" s="3">
        <f>Q38+Q40+Q42</f>
        <v>7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7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>
        <v>17</v>
      </c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63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7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10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24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80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11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16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12"/>
      <c r="M79" s="27" t="s">
        <v>165</v>
      </c>
      <c r="N79" s="10"/>
      <c r="O79" s="10"/>
      <c r="P79" s="10"/>
      <c r="Q79" s="3">
        <v>20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161</v>
      </c>
      <c r="N80" s="10"/>
      <c r="O80" s="10"/>
      <c r="P80" s="10"/>
      <c r="Q80" s="3">
        <v>7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</v>
      </c>
      <c r="F81" s="10"/>
      <c r="G81" s="10"/>
      <c r="H81" s="10"/>
      <c r="I81" s="10"/>
      <c r="J81" s="10"/>
      <c r="K81" s="312"/>
      <c r="M81" s="27" t="s">
        <v>313</v>
      </c>
      <c r="N81" s="10"/>
      <c r="O81" s="10"/>
      <c r="P81" s="10"/>
      <c r="Q81" s="3">
        <v>7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</v>
      </c>
      <c r="F82" s="10"/>
      <c r="G82" s="10"/>
      <c r="H82" s="10"/>
      <c r="I82" s="10"/>
      <c r="J82" s="10"/>
      <c r="K82" s="312"/>
      <c r="M82" s="27" t="s">
        <v>271</v>
      </c>
      <c r="N82" s="10"/>
      <c r="O82" s="10"/>
      <c r="P82" s="10"/>
      <c r="Q82" s="3">
        <v>8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</v>
      </c>
      <c r="F83" s="10"/>
      <c r="G83" s="10"/>
      <c r="H83" s="10"/>
      <c r="I83" s="10"/>
      <c r="J83" s="10"/>
      <c r="K83" s="312"/>
      <c r="M83" s="27" t="s">
        <v>283</v>
      </c>
      <c r="N83" s="10"/>
      <c r="O83" s="10"/>
      <c r="P83" s="10"/>
      <c r="Q83" s="3">
        <v>83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8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6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4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6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34</v>
      </c>
      <c r="J95" s="10"/>
      <c r="K95" s="312"/>
      <c r="M95" s="27" t="s">
        <v>125</v>
      </c>
      <c r="N95" s="10"/>
      <c r="O95" s="10"/>
      <c r="P95" s="10"/>
      <c r="Q95" s="3">
        <v>72</v>
      </c>
      <c r="R95" s="10"/>
      <c r="S95" s="10"/>
      <c r="T95" s="36" t="s">
        <v>39</v>
      </c>
      <c r="U95" s="3">
        <f>SUM(Q70:Q95)</f>
        <v>232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9" sqref="E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55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328</v>
      </c>
      <c r="F11" s="5"/>
      <c r="G11" s="53" t="s">
        <v>12</v>
      </c>
      <c r="H11" s="8"/>
      <c r="I11" s="9"/>
      <c r="J11" s="9"/>
      <c r="K11" s="61">
        <f>U32+U44+I66+I95+I111</f>
        <v>86</v>
      </c>
      <c r="M11" s="290"/>
      <c r="N11" s="291"/>
      <c r="O11" s="291"/>
      <c r="P11" s="58">
        <f>E11+K11</f>
        <v>414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79.227053140096615</v>
      </c>
      <c r="F13" s="5"/>
      <c r="G13" s="5"/>
      <c r="H13" s="5"/>
      <c r="I13" s="5"/>
      <c r="J13" s="11" t="s">
        <v>13</v>
      </c>
      <c r="K13" s="49">
        <f>K11*100/P11</f>
        <v>20.772946859903382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25</v>
      </c>
      <c r="D16" s="300"/>
      <c r="E16" s="301"/>
      <c r="F16" s="16">
        <f>G32</f>
        <v>52</v>
      </c>
      <c r="G16" s="239"/>
      <c r="H16" s="240"/>
      <c r="I16" s="15">
        <f>S32</f>
        <v>816</v>
      </c>
      <c r="J16" s="306"/>
      <c r="K16" s="307"/>
      <c r="L16" s="16">
        <f>U42</f>
        <v>6</v>
      </c>
      <c r="M16" s="257"/>
      <c r="N16" s="258"/>
      <c r="O16" s="17">
        <f>U44</f>
        <v>17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4</v>
      </c>
      <c r="R21" s="29">
        <v>6</v>
      </c>
      <c r="S21" s="30">
        <f>Q21*R21</f>
        <v>24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7</v>
      </c>
      <c r="R22" s="3">
        <v>5</v>
      </c>
      <c r="S22" s="32">
        <f t="shared" ref="S22:S28" si="1">Q22*R22</f>
        <v>35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31</v>
      </c>
      <c r="R23" s="3">
        <v>4</v>
      </c>
      <c r="S23" s="32">
        <f t="shared" si="1"/>
        <v>124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9</v>
      </c>
      <c r="R26" s="3">
        <v>1</v>
      </c>
      <c r="S26" s="32">
        <f t="shared" si="1"/>
        <v>9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204</v>
      </c>
      <c r="T30" s="36" t="s">
        <v>39</v>
      </c>
      <c r="U30" s="3">
        <f>SUM(S21:S23)+(S27+S28)</f>
        <v>195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816</v>
      </c>
      <c r="T32" s="36" t="s">
        <v>42</v>
      </c>
      <c r="U32" s="3">
        <f>SUM(S24:S26)+SUM(S27:S28)</f>
        <v>21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6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23</v>
      </c>
      <c r="R44" s="10"/>
      <c r="S44" s="10"/>
      <c r="T44" s="36" t="s">
        <v>42</v>
      </c>
      <c r="U44" s="3">
        <f>Q38+Q40+Q42</f>
        <v>17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6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10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6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8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22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13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15</v>
      </c>
      <c r="F79" s="10"/>
      <c r="G79" s="10"/>
      <c r="H79" s="10"/>
      <c r="I79" s="10"/>
      <c r="J79" s="10"/>
      <c r="K79" s="312"/>
      <c r="M79" s="27" t="s">
        <v>161</v>
      </c>
      <c r="N79" s="10"/>
      <c r="O79" s="10"/>
      <c r="P79" s="10"/>
      <c r="Q79" s="3">
        <v>8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32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283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18</v>
      </c>
      <c r="J95" s="10"/>
      <c r="K95" s="312"/>
      <c r="M95" s="27" t="s">
        <v>125</v>
      </c>
      <c r="N95" s="10"/>
      <c r="O95" s="10"/>
      <c r="P95" s="10"/>
      <c r="Q95" s="3">
        <v>34</v>
      </c>
      <c r="R95" s="10"/>
      <c r="S95" s="10"/>
      <c r="T95" s="36" t="s">
        <v>39</v>
      </c>
      <c r="U95" s="3">
        <f>SUM(Q70:Q95)</f>
        <v>121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>
        <v>1</v>
      </c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56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102</v>
      </c>
      <c r="F11" s="5"/>
      <c r="G11" s="53" t="s">
        <v>12</v>
      </c>
      <c r="H11" s="8"/>
      <c r="I11" s="9"/>
      <c r="J11" s="9"/>
      <c r="K11" s="61">
        <f>U32+U44+I66+I95+I111</f>
        <v>46</v>
      </c>
      <c r="M11" s="290"/>
      <c r="N11" s="291"/>
      <c r="O11" s="291"/>
      <c r="P11" s="58">
        <f>E11+K11</f>
        <v>148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68.918918918918919</v>
      </c>
      <c r="F13" s="5"/>
      <c r="G13" s="5"/>
      <c r="H13" s="5"/>
      <c r="I13" s="5"/>
      <c r="J13" s="11" t="s">
        <v>13</v>
      </c>
      <c r="K13" s="49">
        <f>K11*100/P11</f>
        <v>31.081081081081081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267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26</v>
      </c>
      <c r="D16" s="300"/>
      <c r="E16" s="301"/>
      <c r="F16" s="16">
        <f>G32</f>
        <v>36</v>
      </c>
      <c r="G16" s="239"/>
      <c r="H16" s="240"/>
      <c r="I16" s="15">
        <f>S32</f>
        <v>0</v>
      </c>
      <c r="J16" s="306"/>
      <c r="K16" s="307"/>
      <c r="L16" s="16">
        <f>U42</f>
        <v>21</v>
      </c>
      <c r="M16" s="257"/>
      <c r="N16" s="258"/>
      <c r="O16" s="17">
        <f>U44</f>
        <v>12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230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21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5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21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33</v>
      </c>
      <c r="R44" s="10"/>
      <c r="S44" s="10"/>
      <c r="T44" s="36" t="s">
        <v>42</v>
      </c>
      <c r="U44" s="3">
        <f>Q38+Q40+Q42</f>
        <v>12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21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22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4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150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283</v>
      </c>
      <c r="N81" s="10"/>
      <c r="O81" s="10"/>
      <c r="P81" s="10"/>
      <c r="Q81" s="3">
        <v>12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6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12</v>
      </c>
      <c r="J95" s="10"/>
      <c r="K95" s="312"/>
      <c r="M95" s="27" t="s">
        <v>125</v>
      </c>
      <c r="N95" s="10"/>
      <c r="O95" s="10"/>
      <c r="P95" s="10"/>
      <c r="Q95" s="3">
        <v>19</v>
      </c>
      <c r="R95" s="10"/>
      <c r="S95" s="10"/>
      <c r="T95" s="36" t="s">
        <v>39</v>
      </c>
      <c r="U95" s="3">
        <f>SUM(Q70:Q95)</f>
        <v>59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57" sqref="Q5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57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413</v>
      </c>
      <c r="F11" s="5"/>
      <c r="G11" s="53" t="s">
        <v>12</v>
      </c>
      <c r="H11" s="8"/>
      <c r="I11" s="9"/>
      <c r="J11" s="9"/>
      <c r="K11" s="61">
        <f>U32+U44+I66+I95+I111</f>
        <v>164</v>
      </c>
      <c r="M11" s="290"/>
      <c r="N11" s="291"/>
      <c r="O11" s="291"/>
      <c r="P11" s="58">
        <f>E11+K11</f>
        <v>577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71.577123050259971</v>
      </c>
      <c r="F13" s="5"/>
      <c r="G13" s="5"/>
      <c r="H13" s="5"/>
      <c r="I13" s="5"/>
      <c r="J13" s="11" t="s">
        <v>13</v>
      </c>
      <c r="K13" s="49">
        <f>K11*100/P11</f>
        <v>28.422876949740036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30</v>
      </c>
      <c r="D16" s="300"/>
      <c r="E16" s="301"/>
      <c r="F16" s="16">
        <f>G32</f>
        <v>90</v>
      </c>
      <c r="G16" s="239"/>
      <c r="H16" s="240"/>
      <c r="I16" s="15">
        <f>S32</f>
        <v>654</v>
      </c>
      <c r="J16" s="306"/>
      <c r="K16" s="307"/>
      <c r="L16" s="16">
        <f>U42</f>
        <v>48</v>
      </c>
      <c r="M16" s="257"/>
      <c r="N16" s="258"/>
      <c r="O16" s="17">
        <f>U44</f>
        <v>24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20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9"/>
      <c r="J20" s="129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9"/>
      <c r="V20" s="129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9"/>
      <c r="J21" s="129"/>
      <c r="K21" s="312"/>
      <c r="L21" s="10"/>
      <c r="M21" s="27" t="s">
        <v>23</v>
      </c>
      <c r="N21" s="10"/>
      <c r="O21" s="10"/>
      <c r="P21" s="10"/>
      <c r="Q21" s="28">
        <v>3</v>
      </c>
      <c r="R21" s="29">
        <v>6</v>
      </c>
      <c r="S21" s="30">
        <f>Q21*R21</f>
        <v>18</v>
      </c>
      <c r="T21" s="10"/>
      <c r="U21" s="129"/>
      <c r="V21" s="129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129"/>
      <c r="J22" s="129"/>
      <c r="K22" s="312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129"/>
      <c r="V22" s="129"/>
      <c r="W22" s="312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129"/>
      <c r="J23" s="129"/>
      <c r="K23" s="312"/>
      <c r="L23" s="10"/>
      <c r="M23" s="27" t="s">
        <v>139</v>
      </c>
      <c r="N23" s="10"/>
      <c r="O23" s="10"/>
      <c r="P23" s="10"/>
      <c r="Q23" s="31">
        <v>34</v>
      </c>
      <c r="R23" s="3">
        <v>4</v>
      </c>
      <c r="S23" s="32">
        <f t="shared" si="1"/>
        <v>136</v>
      </c>
      <c r="T23" s="10"/>
      <c r="U23" s="129"/>
      <c r="V23" s="129"/>
      <c r="W23" s="312"/>
    </row>
    <row r="24" spans="1:23" x14ac:dyDescent="0.25">
      <c r="A24" s="27" t="s">
        <v>27</v>
      </c>
      <c r="B24" s="10"/>
      <c r="C24" s="10"/>
      <c r="D24" s="10"/>
      <c r="E24" s="31">
        <v>7</v>
      </c>
      <c r="F24" s="3">
        <v>3</v>
      </c>
      <c r="G24" s="32">
        <f t="shared" si="0"/>
        <v>21</v>
      </c>
      <c r="H24" s="10"/>
      <c r="I24" s="129"/>
      <c r="J24" s="129"/>
      <c r="K24" s="312"/>
      <c r="L24" s="10"/>
      <c r="M24" s="27" t="s">
        <v>28</v>
      </c>
      <c r="N24" s="10"/>
      <c r="O24" s="10"/>
      <c r="P24" s="10"/>
      <c r="Q24" s="31">
        <v>3</v>
      </c>
      <c r="R24" s="3">
        <v>3</v>
      </c>
      <c r="S24" s="32">
        <f t="shared" si="1"/>
        <v>9</v>
      </c>
      <c r="T24" s="10"/>
      <c r="U24" s="129"/>
      <c r="V24" s="129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129"/>
      <c r="J25" s="129"/>
      <c r="K25" s="312"/>
      <c r="L25" s="10"/>
      <c r="M25" s="27" t="s">
        <v>30</v>
      </c>
      <c r="N25" s="10"/>
      <c r="O25" s="10"/>
      <c r="P25" s="10"/>
      <c r="Q25" s="31">
        <v>5</v>
      </c>
      <c r="R25" s="3">
        <v>2</v>
      </c>
      <c r="S25" s="32">
        <f t="shared" si="1"/>
        <v>10</v>
      </c>
      <c r="T25" s="10"/>
      <c r="U25" s="129"/>
      <c r="V25" s="129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9"/>
      <c r="J26" s="129"/>
      <c r="K26" s="312"/>
      <c r="L26" s="10"/>
      <c r="M26" s="27" t="s">
        <v>32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129"/>
      <c r="V26" s="129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9"/>
      <c r="J27" s="129"/>
      <c r="K27" s="312"/>
      <c r="L27" s="10"/>
      <c r="M27" s="27" t="s">
        <v>34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129"/>
      <c r="V27" s="129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9"/>
      <c r="J28" s="129"/>
      <c r="K28" s="312"/>
      <c r="L28" s="10"/>
      <c r="M28" s="27" t="s">
        <v>36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129"/>
      <c r="V28" s="129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30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218</v>
      </c>
      <c r="T30" s="36" t="s">
        <v>39</v>
      </c>
      <c r="U30" s="3">
        <f>SUM(S21:S23)+(S27+S28)</f>
        <v>195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129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90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654</v>
      </c>
      <c r="T32" s="36" t="s">
        <v>42</v>
      </c>
      <c r="U32" s="3">
        <f>SUM(S24:S26)+SUM(S27:S28)</f>
        <v>59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30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f>17+7</f>
        <v>24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11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18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48</v>
      </c>
      <c r="V42" s="10"/>
      <c r="W42" s="314"/>
    </row>
    <row r="43" spans="1:23" x14ac:dyDescent="0.25">
      <c r="A43" s="23"/>
      <c r="B43" s="10"/>
      <c r="C43" s="10"/>
      <c r="D43" s="10"/>
      <c r="E43" s="129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129"/>
      <c r="R43" s="10"/>
      <c r="S43" s="10"/>
      <c r="T43" s="11"/>
      <c r="U43" s="129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72</v>
      </c>
      <c r="R44" s="10"/>
      <c r="S44" s="10"/>
      <c r="T44" s="36" t="s">
        <v>42</v>
      </c>
      <c r="U44" s="3">
        <f>Q38+Q40+Q42</f>
        <v>24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7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>
        <v>18</v>
      </c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30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>
        <v>8</v>
      </c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9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>
        <v>1</v>
      </c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56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4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f>15+11</f>
        <v>26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12"/>
      <c r="M79" s="27" t="s">
        <v>249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4</v>
      </c>
      <c r="F80" s="10"/>
      <c r="G80" s="10"/>
      <c r="H80" s="10"/>
      <c r="I80" s="10"/>
      <c r="J80" s="10"/>
      <c r="K80" s="312"/>
      <c r="M80" s="27" t="s">
        <v>283</v>
      </c>
      <c r="N80" s="10"/>
      <c r="O80" s="10"/>
      <c r="P80" s="10"/>
      <c r="Q80" s="3">
        <v>22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4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6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13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6</v>
      </c>
      <c r="F95" s="10"/>
      <c r="G95" s="10"/>
      <c r="H95" s="36" t="s">
        <v>42</v>
      </c>
      <c r="I95" s="3">
        <f>SUM(E70:E95)</f>
        <v>37</v>
      </c>
      <c r="J95" s="10"/>
      <c r="K95" s="312"/>
      <c r="M95" s="27" t="s">
        <v>125</v>
      </c>
      <c r="N95" s="10"/>
      <c r="O95" s="10"/>
      <c r="P95" s="10"/>
      <c r="Q95" s="3">
        <v>35</v>
      </c>
      <c r="R95" s="10"/>
      <c r="S95" s="10"/>
      <c r="T95" s="36" t="s">
        <v>39</v>
      </c>
      <c r="U95" s="3">
        <f>SUM(Q70:Q95)</f>
        <v>112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3</v>
      </c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4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2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M7:N7"/>
    <mergeCell ref="O7:P7"/>
    <mergeCell ref="R9:W9"/>
    <mergeCell ref="R10:U10"/>
    <mergeCell ref="T14:V14"/>
    <mergeCell ref="A15:B17"/>
    <mergeCell ref="D15:E17"/>
    <mergeCell ref="G15:H17"/>
    <mergeCell ref="J15:K17"/>
    <mergeCell ref="M15:N1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4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470</v>
      </c>
      <c r="F11" s="5"/>
      <c r="G11" s="53" t="s">
        <v>12</v>
      </c>
      <c r="H11" s="8"/>
      <c r="I11" s="9"/>
      <c r="J11" s="9"/>
      <c r="K11" s="61">
        <f>U32+U44+I66+I95+I111</f>
        <v>313</v>
      </c>
      <c r="M11" s="290"/>
      <c r="N11" s="291"/>
      <c r="O11" s="291"/>
      <c r="P11" s="58">
        <f>E11+K11</f>
        <v>783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60.025542784163477</v>
      </c>
      <c r="F13" s="5"/>
      <c r="G13" s="5"/>
      <c r="H13" s="5"/>
      <c r="I13" s="5"/>
      <c r="J13" s="11" t="s">
        <v>13</v>
      </c>
      <c r="K13" s="49">
        <f>K11*100/P11</f>
        <v>39.974457215836523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267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65</v>
      </c>
      <c r="G16" s="239"/>
      <c r="H16" s="240"/>
      <c r="I16" s="15">
        <f>S32</f>
        <v>125</v>
      </c>
      <c r="J16" s="306"/>
      <c r="K16" s="307"/>
      <c r="L16" s="16">
        <f>U42</f>
        <v>27</v>
      </c>
      <c r="M16" s="257"/>
      <c r="N16" s="258"/>
      <c r="O16" s="17">
        <f>U44</f>
        <v>29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280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25</v>
      </c>
      <c r="T30" s="36" t="s">
        <v>39</v>
      </c>
      <c r="U30" s="3">
        <f>SUM(S21:S23)+(S27+S28)</f>
        <v>24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125</v>
      </c>
      <c r="T32" s="36" t="s">
        <v>42</v>
      </c>
      <c r="U32" s="3">
        <f>SUM(S24:S26)+SUM(S27:S28)</f>
        <v>1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9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27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29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4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27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56</v>
      </c>
      <c r="R44" s="10"/>
      <c r="S44" s="10"/>
      <c r="T44" s="36" t="s">
        <v>42</v>
      </c>
      <c r="U44" s="3">
        <f>Q38+Q40+Q42</f>
        <v>29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29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27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45</v>
      </c>
      <c r="F63" s="10"/>
      <c r="G63" s="10"/>
      <c r="H63" s="10"/>
      <c r="I63" s="10"/>
      <c r="J63" s="10"/>
      <c r="K63" s="312"/>
      <c r="M63" s="67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74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27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8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5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15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16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13</v>
      </c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13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59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43</v>
      </c>
      <c r="F79" s="10"/>
      <c r="G79" s="10"/>
      <c r="H79" s="10"/>
      <c r="I79" s="10"/>
      <c r="J79" s="10"/>
      <c r="K79" s="312"/>
      <c r="M79" s="27" t="s">
        <v>141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12"/>
      <c r="M80" s="27" t="s">
        <v>142</v>
      </c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11</v>
      </c>
      <c r="F81" s="10"/>
      <c r="G81" s="10"/>
      <c r="H81" s="10"/>
      <c r="I81" s="10"/>
      <c r="J81" s="10"/>
      <c r="K81" s="312"/>
      <c r="M81" s="27" t="s">
        <v>150</v>
      </c>
      <c r="N81" s="10"/>
      <c r="O81" s="10"/>
      <c r="P81" s="10"/>
      <c r="Q81" s="3">
        <v>44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44</v>
      </c>
      <c r="F82" s="10"/>
      <c r="G82" s="10"/>
      <c r="H82" s="10"/>
      <c r="I82" s="10"/>
      <c r="J82" s="10"/>
      <c r="K82" s="312"/>
      <c r="M82" s="27" t="s">
        <v>161</v>
      </c>
      <c r="N82" s="10"/>
      <c r="O82" s="10"/>
      <c r="P82" s="10"/>
      <c r="Q82" s="3">
        <v>33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 t="s">
        <v>281</v>
      </c>
      <c r="N83" s="10"/>
      <c r="O83" s="10"/>
      <c r="P83" s="10"/>
      <c r="Q83" s="3">
        <v>2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 t="s">
        <v>250</v>
      </c>
      <c r="N84" s="10"/>
      <c r="O84" s="10"/>
      <c r="P84" s="10"/>
      <c r="Q84" s="3">
        <v>2</v>
      </c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16</v>
      </c>
      <c r="F85" s="10"/>
      <c r="G85" s="10"/>
      <c r="H85" s="10"/>
      <c r="I85" s="10"/>
      <c r="J85" s="10"/>
      <c r="K85" s="312"/>
      <c r="M85" s="27" t="s">
        <v>282</v>
      </c>
      <c r="N85" s="10"/>
      <c r="O85" s="10"/>
      <c r="P85" s="10"/>
      <c r="Q85" s="3">
        <v>1</v>
      </c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312"/>
      <c r="M86" s="27" t="s">
        <v>271</v>
      </c>
      <c r="N86" s="10"/>
      <c r="O86" s="10"/>
      <c r="P86" s="10"/>
      <c r="Q86" s="3">
        <v>80</v>
      </c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 t="s">
        <v>283</v>
      </c>
      <c r="N87" s="10"/>
      <c r="O87" s="10"/>
      <c r="P87" s="10"/>
      <c r="Q87" s="3">
        <v>33</v>
      </c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 t="s">
        <v>284</v>
      </c>
      <c r="N88" s="10"/>
      <c r="O88" s="10"/>
      <c r="P88" s="10"/>
      <c r="Q88" s="3">
        <v>5</v>
      </c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7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28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31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6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209</v>
      </c>
      <c r="J95" s="10"/>
      <c r="K95" s="312"/>
      <c r="M95" s="27" t="s">
        <v>125</v>
      </c>
      <c r="N95" s="10"/>
      <c r="O95" s="10"/>
      <c r="P95" s="10"/>
      <c r="Q95" s="3">
        <v>64</v>
      </c>
      <c r="R95" s="10"/>
      <c r="S95" s="10"/>
      <c r="T95" s="36" t="s">
        <v>39</v>
      </c>
      <c r="U95" s="3">
        <f>SUM(Q70:Q95)</f>
        <v>387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>
        <v>2</v>
      </c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>
        <v>2</v>
      </c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5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83" sqref="Q8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58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114</v>
      </c>
      <c r="F11" s="5"/>
      <c r="G11" s="53" t="s">
        <v>12</v>
      </c>
      <c r="H11" s="8"/>
      <c r="I11" s="9"/>
      <c r="J11" s="9"/>
      <c r="K11" s="61">
        <f>U32+U44+I66+I95+I111</f>
        <v>37</v>
      </c>
      <c r="M11" s="290"/>
      <c r="N11" s="291"/>
      <c r="O11" s="291"/>
      <c r="P11" s="58">
        <f>E11+K11</f>
        <v>151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75.496688741721854</v>
      </c>
      <c r="F13" s="5"/>
      <c r="G13" s="5"/>
      <c r="H13" s="5"/>
      <c r="I13" s="5"/>
      <c r="J13" s="11" t="s">
        <v>13</v>
      </c>
      <c r="K13" s="49">
        <f>K11*100/P11</f>
        <v>24.503311258278146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83"/>
      <c r="R15" s="183"/>
      <c r="S15" s="183"/>
      <c r="T15" s="183"/>
      <c r="U15" s="183"/>
      <c r="V15" s="183"/>
      <c r="W15" s="183"/>
    </row>
    <row r="16" spans="1:24" ht="15.75" customHeight="1" x14ac:dyDescent="0.25">
      <c r="A16" s="239"/>
      <c r="B16" s="240"/>
      <c r="C16" s="15">
        <f>E44</f>
        <v>30</v>
      </c>
      <c r="D16" s="300"/>
      <c r="E16" s="301"/>
      <c r="F16" s="16">
        <f>G32</f>
        <v>80</v>
      </c>
      <c r="G16" s="239"/>
      <c r="H16" s="240"/>
      <c r="I16" s="15">
        <f>S32</f>
        <v>96</v>
      </c>
      <c r="J16" s="306"/>
      <c r="K16" s="307"/>
      <c r="L16" s="16">
        <f>U42</f>
        <v>15</v>
      </c>
      <c r="M16" s="257"/>
      <c r="N16" s="258"/>
      <c r="O16" s="17">
        <f>U44</f>
        <v>10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24</v>
      </c>
      <c r="T30" s="36" t="s">
        <v>39</v>
      </c>
      <c r="U30" s="3">
        <f>SUM(S21:S23)+(S27+S28)</f>
        <v>24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96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15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15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25</v>
      </c>
      <c r="R44" s="10"/>
      <c r="S44" s="10"/>
      <c r="T44" s="36" t="s">
        <v>42</v>
      </c>
      <c r="U44" s="3">
        <f>Q38+Q40+Q42</f>
        <v>10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15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9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19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15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4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251</v>
      </c>
      <c r="N80" s="10"/>
      <c r="O80" s="10"/>
      <c r="P80" s="10"/>
      <c r="Q80" s="3">
        <v>25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252</v>
      </c>
      <c r="N81" s="10"/>
      <c r="O81" s="10"/>
      <c r="P81" s="10"/>
      <c r="Q81" s="3">
        <v>3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3</v>
      </c>
      <c r="F82" s="10"/>
      <c r="G82" s="10"/>
      <c r="H82" s="10"/>
      <c r="I82" s="10"/>
      <c r="J82" s="10"/>
      <c r="K82" s="312"/>
      <c r="M82" s="27" t="s">
        <v>283</v>
      </c>
      <c r="N82" s="10"/>
      <c r="O82" s="10"/>
      <c r="P82" s="10"/>
      <c r="Q82" s="3">
        <v>9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 t="s">
        <v>150</v>
      </c>
      <c r="N83" s="10"/>
      <c r="O83" s="10"/>
      <c r="P83" s="10"/>
      <c r="Q83" s="3">
        <v>3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12"/>
      <c r="M84" s="27" t="s">
        <v>161</v>
      </c>
      <c r="N84" s="10"/>
      <c r="O84" s="10"/>
      <c r="P84" s="10"/>
      <c r="Q84" s="3">
        <v>3</v>
      </c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8</v>
      </c>
      <c r="J95" s="10"/>
      <c r="K95" s="312"/>
      <c r="M95" s="27" t="s">
        <v>125</v>
      </c>
      <c r="N95" s="10"/>
      <c r="O95" s="10"/>
      <c r="P95" s="10"/>
      <c r="Q95" s="3">
        <v>6</v>
      </c>
      <c r="R95" s="10"/>
      <c r="S95" s="10"/>
      <c r="T95" s="36" t="s">
        <v>39</v>
      </c>
      <c r="U95" s="3">
        <f>SUM(Q70:Q95)</f>
        <v>59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R9:W9"/>
    <mergeCell ref="R10:U10"/>
    <mergeCell ref="T14:V14"/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A15:B17"/>
    <mergeCell ref="D15:E17"/>
    <mergeCell ref="G15:H17"/>
    <mergeCell ref="J15:K17"/>
    <mergeCell ref="M15:N1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103" sqref="Q10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59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296</v>
      </c>
      <c r="F11" s="5"/>
      <c r="G11" s="53" t="s">
        <v>12</v>
      </c>
      <c r="H11" s="8"/>
      <c r="I11" s="9"/>
      <c r="J11" s="9"/>
      <c r="K11" s="61">
        <f>U32+U44+I66+I95+I111</f>
        <v>525</v>
      </c>
      <c r="M11" s="290"/>
      <c r="N11" s="291"/>
      <c r="O11" s="291"/>
      <c r="P11" s="58">
        <f>E11+K11</f>
        <v>821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36.05359317904994</v>
      </c>
      <c r="F13" s="5"/>
      <c r="G13" s="5"/>
      <c r="H13" s="5"/>
      <c r="I13" s="5"/>
      <c r="J13" s="11" t="s">
        <v>13</v>
      </c>
      <c r="K13" s="49">
        <f>K11*100/P11</f>
        <v>63.94640682095006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262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125</v>
      </c>
      <c r="G16" s="239"/>
      <c r="H16" s="240"/>
      <c r="I16" s="15">
        <f>S32</f>
        <v>560</v>
      </c>
      <c r="J16" s="306"/>
      <c r="K16" s="307"/>
      <c r="L16" s="16">
        <f>U42</f>
        <v>22</v>
      </c>
      <c r="M16" s="257"/>
      <c r="N16" s="258"/>
      <c r="O16" s="17">
        <f>U44</f>
        <v>39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20</v>
      </c>
      <c r="R23" s="3">
        <v>4</v>
      </c>
      <c r="S23" s="32">
        <f t="shared" si="1"/>
        <v>80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18</v>
      </c>
      <c r="R26" s="3">
        <v>1</v>
      </c>
      <c r="S26" s="32">
        <f t="shared" si="1"/>
        <v>18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25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112</v>
      </c>
      <c r="T30" s="36" t="s">
        <v>39</v>
      </c>
      <c r="U30" s="3">
        <f>SUM(S21:S23)+(S27+S28)</f>
        <v>90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125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560</v>
      </c>
      <c r="T32" s="36" t="s">
        <v>42</v>
      </c>
      <c r="U32" s="3">
        <f>SUM(S24:S26)+SUM(S27:S28)</f>
        <v>22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22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7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2</v>
      </c>
      <c r="R42" s="10"/>
      <c r="S42" s="10"/>
      <c r="T42" s="36" t="s">
        <v>39</v>
      </c>
      <c r="U42" s="3">
        <f>Q37+Q39+Q41</f>
        <v>22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61</v>
      </c>
      <c r="R44" s="10"/>
      <c r="S44" s="10"/>
      <c r="T44" s="36" t="s">
        <v>42</v>
      </c>
      <c r="U44" s="3">
        <f>Q38+Q40+Q42</f>
        <v>39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30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>
        <v>1</v>
      </c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>
        <v>6</v>
      </c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22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13</v>
      </c>
      <c r="F63" s="10"/>
      <c r="G63" s="10"/>
      <c r="H63" s="10"/>
      <c r="I63" s="10"/>
      <c r="J63" s="10"/>
      <c r="K63" s="312"/>
      <c r="M63" s="23" t="s">
        <v>295</v>
      </c>
      <c r="P63" s="10"/>
      <c r="Q63" s="3">
        <v>12</v>
      </c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58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34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>
        <v>14</v>
      </c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>
        <v>4</v>
      </c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55</v>
      </c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16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>
        <v>8</v>
      </c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13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23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6</v>
      </c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f>52</f>
        <v>52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29</v>
      </c>
      <c r="F79" s="10"/>
      <c r="G79" s="10"/>
      <c r="H79" s="10"/>
      <c r="I79" s="10"/>
      <c r="J79" s="10"/>
      <c r="K79" s="312"/>
      <c r="M79" s="27" t="s">
        <v>150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37</v>
      </c>
      <c r="F80" s="10"/>
      <c r="G80" s="10"/>
      <c r="H80" s="10"/>
      <c r="I80" s="10"/>
      <c r="J80" s="10"/>
      <c r="K80" s="312"/>
      <c r="M80" s="27" t="s">
        <v>250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3</v>
      </c>
      <c r="F81" s="10"/>
      <c r="G81" s="10"/>
      <c r="H81" s="10"/>
      <c r="I81" s="10"/>
      <c r="J81" s="10"/>
      <c r="K81" s="312"/>
      <c r="M81" s="27" t="s">
        <v>271</v>
      </c>
      <c r="N81" s="10"/>
      <c r="O81" s="10"/>
      <c r="P81" s="10"/>
      <c r="Q81" s="3">
        <v>21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11</v>
      </c>
      <c r="F82" s="10"/>
      <c r="G82" s="10"/>
      <c r="H82" s="10"/>
      <c r="I82" s="10"/>
      <c r="J82" s="10"/>
      <c r="K82" s="312"/>
      <c r="M82" s="27" t="s">
        <v>282</v>
      </c>
      <c r="N82" s="10"/>
      <c r="O82" s="10"/>
      <c r="P82" s="10"/>
      <c r="Q82" s="3">
        <v>2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54</v>
      </c>
      <c r="F83" s="10"/>
      <c r="G83" s="10"/>
      <c r="H83" s="10"/>
      <c r="I83" s="10"/>
      <c r="J83" s="10"/>
      <c r="K83" s="312"/>
      <c r="M83" s="27" t="s">
        <v>310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4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16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>
        <v>1</v>
      </c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5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14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53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7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9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43</v>
      </c>
      <c r="F95" s="10"/>
      <c r="G95" s="10"/>
      <c r="H95" s="36" t="s">
        <v>42</v>
      </c>
      <c r="I95" s="3">
        <f>SUM(E70:E95)</f>
        <v>405</v>
      </c>
      <c r="J95" s="10"/>
      <c r="K95" s="312"/>
      <c r="M95" s="27" t="s">
        <v>125</v>
      </c>
      <c r="N95" s="10"/>
      <c r="O95" s="10"/>
      <c r="P95" s="10"/>
      <c r="Q95" s="3">
        <v>33</v>
      </c>
      <c r="R95" s="10"/>
      <c r="S95" s="10"/>
      <c r="T95" s="36" t="s">
        <v>39</v>
      </c>
      <c r="U95" s="3">
        <f>SUM(Q70:Q95)</f>
        <v>147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>
        <v>2</v>
      </c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3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H24" sqref="H2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60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4" t="s">
        <v>185</v>
      </c>
      <c r="P7" s="295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349</v>
      </c>
      <c r="F11" s="5"/>
      <c r="G11" s="53" t="s">
        <v>12</v>
      </c>
      <c r="H11" s="8"/>
      <c r="I11" s="9"/>
      <c r="J11" s="9"/>
      <c r="K11" s="61">
        <f>U32+U44+I66+I95+I111</f>
        <v>112</v>
      </c>
      <c r="M11" s="290"/>
      <c r="N11" s="291"/>
      <c r="O11" s="291"/>
      <c r="P11" s="58">
        <f>E11+K11</f>
        <v>461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75.70498915401302</v>
      </c>
      <c r="F13" s="5"/>
      <c r="G13" s="5"/>
      <c r="H13" s="5"/>
      <c r="I13" s="5"/>
      <c r="J13" s="11" t="s">
        <v>13</v>
      </c>
      <c r="K13" s="49">
        <f>K11*100/P11</f>
        <v>24.295010845986983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23</v>
      </c>
      <c r="D16" s="300"/>
      <c r="E16" s="301"/>
      <c r="F16" s="16">
        <f>G32</f>
        <v>36</v>
      </c>
      <c r="G16" s="239"/>
      <c r="H16" s="240"/>
      <c r="I16" s="15">
        <f>S32</f>
        <v>222</v>
      </c>
      <c r="J16" s="306"/>
      <c r="K16" s="307"/>
      <c r="L16" s="16">
        <f>U42</f>
        <v>14</v>
      </c>
      <c r="M16" s="257"/>
      <c r="N16" s="258"/>
      <c r="O16" s="17">
        <f>U44</f>
        <v>34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225</v>
      </c>
      <c r="S17" s="34">
        <v>20</v>
      </c>
      <c r="T17" s="35" t="s">
        <v>286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9</v>
      </c>
      <c r="R22" s="3">
        <v>5</v>
      </c>
      <c r="S22" s="32">
        <f t="shared" ref="S22:S28" si="1">Q22*R22</f>
        <v>45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9</v>
      </c>
      <c r="R26" s="3">
        <v>1</v>
      </c>
      <c r="S26" s="32">
        <f t="shared" si="1"/>
        <v>9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74</v>
      </c>
      <c r="T30" s="36" t="s">
        <v>39</v>
      </c>
      <c r="U30" s="3">
        <f>SUM(S21:S23)+(S27+S28)</f>
        <v>63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222</v>
      </c>
      <c r="T32" s="36" t="s">
        <v>42</v>
      </c>
      <c r="U32" s="3">
        <f>SUM(S24:S26)+SUM(S27:S28)</f>
        <v>11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f>22+12</f>
        <v>34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14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48</v>
      </c>
      <c r="R44" s="10"/>
      <c r="S44" s="10"/>
      <c r="T44" s="36" t="s">
        <v>42</v>
      </c>
      <c r="U44" s="3">
        <f>Q38+Q40+Q42</f>
        <v>34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12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22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36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14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5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48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5</v>
      </c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20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6</v>
      </c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39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283</v>
      </c>
      <c r="N81" s="10"/>
      <c r="O81" s="10"/>
      <c r="P81" s="10"/>
      <c r="Q81" s="3">
        <v>75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 t="s">
        <v>288</v>
      </c>
      <c r="N82" s="10"/>
      <c r="O82" s="10"/>
      <c r="P82" s="10"/>
      <c r="Q82" s="3">
        <v>4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7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>
        <v>3</v>
      </c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16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31</v>
      </c>
      <c r="J95" s="10"/>
      <c r="K95" s="312"/>
      <c r="M95" s="27" t="s">
        <v>125</v>
      </c>
      <c r="N95" s="10"/>
      <c r="O95" s="10"/>
      <c r="P95" s="10"/>
      <c r="Q95" s="3">
        <v>45</v>
      </c>
      <c r="R95" s="10"/>
      <c r="S95" s="10"/>
      <c r="T95" s="36" t="s">
        <v>39</v>
      </c>
      <c r="U95" s="3">
        <f>SUM(Q70:Q95)</f>
        <v>258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8" sqref="U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61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132</v>
      </c>
      <c r="F11" s="5"/>
      <c r="G11" s="53" t="s">
        <v>12</v>
      </c>
      <c r="H11" s="8"/>
      <c r="I11" s="9"/>
      <c r="J11" s="9"/>
      <c r="K11" s="61">
        <f>U32+U44+I66+I95+I111</f>
        <v>40</v>
      </c>
      <c r="M11" s="290"/>
      <c r="N11" s="291"/>
      <c r="O11" s="291"/>
      <c r="P11" s="58">
        <f>E11+K11</f>
        <v>172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76.744186046511629</v>
      </c>
      <c r="F13" s="5"/>
      <c r="G13" s="5"/>
      <c r="H13" s="5"/>
      <c r="I13" s="5"/>
      <c r="J13" s="11" t="s">
        <v>13</v>
      </c>
      <c r="K13" s="49">
        <f>K11*100/P11</f>
        <v>23.255813953488371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45</v>
      </c>
      <c r="G16" s="239"/>
      <c r="H16" s="240"/>
      <c r="I16" s="15">
        <f>S32</f>
        <v>156</v>
      </c>
      <c r="J16" s="306"/>
      <c r="K16" s="307"/>
      <c r="L16" s="16">
        <f>U42</f>
        <v>28</v>
      </c>
      <c r="M16" s="257"/>
      <c r="N16" s="258"/>
      <c r="O16" s="17">
        <f>U44</f>
        <v>17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13</v>
      </c>
      <c r="R23" s="3">
        <v>4</v>
      </c>
      <c r="S23" s="32">
        <f t="shared" si="1"/>
        <v>52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52</v>
      </c>
      <c r="T30" s="36" t="s">
        <v>39</v>
      </c>
      <c r="U30" s="3">
        <f>SUM(S21:S23)+(S27+S28)</f>
        <v>52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156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28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28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45</v>
      </c>
      <c r="R44" s="10"/>
      <c r="S44" s="10"/>
      <c r="T44" s="36" t="s">
        <v>42</v>
      </c>
      <c r="U44" s="3">
        <f>Q38+Q40+Q42</f>
        <v>17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28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17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28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12"/>
      <c r="M79" s="27" t="s">
        <v>167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 t="s">
        <v>283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6</v>
      </c>
      <c r="J95" s="10"/>
      <c r="K95" s="312"/>
      <c r="M95" s="27" t="s">
        <v>125</v>
      </c>
      <c r="N95" s="10"/>
      <c r="O95" s="10"/>
      <c r="P95" s="10"/>
      <c r="Q95" s="3">
        <v>18</v>
      </c>
      <c r="R95" s="10"/>
      <c r="S95" s="10"/>
      <c r="T95" s="36" t="s">
        <v>39</v>
      </c>
      <c r="U95" s="3">
        <f>SUM(Q70:Q95)</f>
        <v>24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4"/>
  <sheetViews>
    <sheetView workbookViewId="0">
      <selection activeCell="S41" sqref="S4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62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/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262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0</v>
      </c>
      <c r="D16" s="300"/>
      <c r="E16" s="301"/>
      <c r="F16" s="16">
        <f>G32</f>
        <v>0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7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7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7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7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7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4"/>
    </row>
    <row r="39" spans="1:27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7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7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7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7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7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4"/>
    </row>
    <row r="45" spans="1:27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  <c r="Y45" s="106"/>
      <c r="Z45" s="106"/>
      <c r="AA45" s="106"/>
    </row>
    <row r="46" spans="1:27" x14ac:dyDescent="0.25">
      <c r="Y46" s="106"/>
      <c r="Z46" s="107"/>
      <c r="AA46" s="106"/>
    </row>
    <row r="47" spans="1:27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  <c r="Y47" s="106"/>
      <c r="Z47" s="106"/>
      <c r="AA47" s="106"/>
    </row>
    <row r="48" spans="1:27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  <c r="Y48" s="106"/>
      <c r="Z48" s="107"/>
      <c r="AA48" s="106"/>
    </row>
    <row r="49" spans="1:27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  <c r="Y49" s="106"/>
      <c r="Z49" s="106"/>
      <c r="AA49" s="106"/>
    </row>
    <row r="50" spans="1:27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  <c r="Y50" s="106"/>
      <c r="Z50" s="106"/>
      <c r="AA50" s="106"/>
    </row>
    <row r="51" spans="1:27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7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7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7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7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7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7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7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7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7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7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7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7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 t="s">
        <v>168</v>
      </c>
      <c r="P63" s="10"/>
      <c r="Q63" s="3"/>
      <c r="R63" s="10"/>
      <c r="S63" s="10"/>
      <c r="T63" s="10"/>
      <c r="U63" s="10"/>
      <c r="V63" s="10"/>
      <c r="W63" s="312"/>
    </row>
    <row r="64" spans="1:27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S39" sqref="S3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63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8</v>
      </c>
      <c r="C7" s="3"/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8.75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9"/>
      <c r="B16" s="240"/>
      <c r="C16" s="15">
        <f>E44</f>
        <v>0</v>
      </c>
      <c r="D16" s="300"/>
      <c r="E16" s="301"/>
      <c r="F16" s="16">
        <f>G32</f>
        <v>0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12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S39" sqref="S3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64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8</v>
      </c>
      <c r="C7" s="3"/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8.75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9"/>
      <c r="B16" s="240"/>
      <c r="C16" s="15">
        <f>E44</f>
        <v>0</v>
      </c>
      <c r="D16" s="300"/>
      <c r="E16" s="301"/>
      <c r="F16" s="16">
        <f>G32</f>
        <v>0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8.75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12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 t="s">
        <v>254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65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8</v>
      </c>
      <c r="C7" s="3"/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8.75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" customHeight="1" x14ac:dyDescent="0.25">
      <c r="A16" s="239"/>
      <c r="B16" s="240"/>
      <c r="C16" s="15">
        <f>E44</f>
        <v>0</v>
      </c>
      <c r="D16" s="300"/>
      <c r="E16" s="301"/>
      <c r="F16" s="16">
        <f>G32</f>
        <v>0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12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22" sqref="Z2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66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8</v>
      </c>
      <c r="C7" s="3"/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191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255</v>
      </c>
      <c r="S14" s="167"/>
      <c r="T14" s="281" t="s">
        <v>263</v>
      </c>
      <c r="U14" s="282"/>
      <c r="V14" s="283"/>
      <c r="W14" s="68"/>
      <c r="X14" s="68"/>
    </row>
    <row r="15" spans="1:24" ht="18.75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9"/>
      <c r="B16" s="240"/>
      <c r="C16" s="15">
        <f>E44</f>
        <v>0</v>
      </c>
      <c r="D16" s="300"/>
      <c r="E16" s="301"/>
      <c r="F16" s="16">
        <f>G32</f>
        <v>0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4.2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226</v>
      </c>
      <c r="S17" s="34">
        <v>20</v>
      </c>
      <c r="T17" s="35" t="s">
        <v>229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12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67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8</v>
      </c>
      <c r="C7" s="3"/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8.75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9"/>
      <c r="B16" s="240"/>
      <c r="C16" s="15">
        <f>E44</f>
        <v>0</v>
      </c>
      <c r="D16" s="300"/>
      <c r="E16" s="301"/>
      <c r="F16" s="16">
        <f>G32</f>
        <v>0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12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5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135</v>
      </c>
      <c r="F11" s="5"/>
      <c r="G11" s="53" t="s">
        <v>12</v>
      </c>
      <c r="H11" s="8"/>
      <c r="I11" s="9"/>
      <c r="J11" s="9"/>
      <c r="K11" s="61">
        <f>U32+U44+I66+I95+I111</f>
        <v>327</v>
      </c>
      <c r="M11" s="290"/>
      <c r="N11" s="291"/>
      <c r="O11" s="291"/>
      <c r="P11" s="58">
        <f>E11+K11</f>
        <v>462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29.220779220779221</v>
      </c>
      <c r="F13" s="5"/>
      <c r="G13" s="5"/>
      <c r="H13" s="5"/>
      <c r="I13" s="5"/>
      <c r="J13" s="11" t="s">
        <v>13</v>
      </c>
      <c r="K13" s="49">
        <f>K11*100/P11</f>
        <v>70.779220779220779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262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27</v>
      </c>
      <c r="D16" s="300"/>
      <c r="E16" s="301"/>
      <c r="F16" s="16">
        <f>G32</f>
        <v>56</v>
      </c>
      <c r="G16" s="239"/>
      <c r="H16" s="240"/>
      <c r="I16" s="15">
        <f>S32</f>
        <v>0</v>
      </c>
      <c r="J16" s="306"/>
      <c r="K16" s="307"/>
      <c r="L16" s="16">
        <f>U42</f>
        <v>4</v>
      </c>
      <c r="M16" s="257"/>
      <c r="N16" s="258"/>
      <c r="O16" s="17">
        <f>U44</f>
        <v>29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19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10</v>
      </c>
      <c r="R42" s="10"/>
      <c r="S42" s="10"/>
      <c r="T42" s="36" t="s">
        <v>39</v>
      </c>
      <c r="U42" s="3">
        <f>Q37+Q39+Q41</f>
        <v>4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33</v>
      </c>
      <c r="R44" s="10"/>
      <c r="S44" s="10"/>
      <c r="T44" s="36" t="s">
        <v>42</v>
      </c>
      <c r="U44" s="3">
        <f>Q38+Q40+Q42</f>
        <v>29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19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>
        <v>10</v>
      </c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>
        <v>16</v>
      </c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16</v>
      </c>
      <c r="F63" s="10"/>
      <c r="G63" s="10"/>
      <c r="H63" s="10"/>
      <c r="I63" s="10"/>
      <c r="J63" s="10"/>
      <c r="K63" s="312"/>
      <c r="M63" s="67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10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55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32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9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7</v>
      </c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6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37</v>
      </c>
      <c r="F79" s="10"/>
      <c r="G79" s="10"/>
      <c r="H79" s="10"/>
      <c r="I79" s="10"/>
      <c r="J79" s="10"/>
      <c r="K79" s="312"/>
      <c r="M79" s="27" t="s">
        <v>143</v>
      </c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144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5</v>
      </c>
      <c r="F81" s="10"/>
      <c r="G81" s="10"/>
      <c r="H81" s="10"/>
      <c r="I81" s="10"/>
      <c r="J81" s="10"/>
      <c r="K81" s="312"/>
      <c r="M81" s="27" t="s">
        <v>237</v>
      </c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38</v>
      </c>
      <c r="F82" s="10"/>
      <c r="G82" s="10"/>
      <c r="H82" s="10"/>
      <c r="I82" s="10"/>
      <c r="J82" s="10"/>
      <c r="K82" s="312"/>
      <c r="M82" s="27" t="s">
        <v>150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 t="s">
        <v>285</v>
      </c>
      <c r="N83" s="10"/>
      <c r="O83" s="10"/>
      <c r="P83" s="10"/>
      <c r="Q83" s="3">
        <v>5</v>
      </c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 t="s">
        <v>271</v>
      </c>
      <c r="N84" s="10"/>
      <c r="O84" s="10"/>
      <c r="P84" s="10"/>
      <c r="Q84" s="3">
        <v>51</v>
      </c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12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68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8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3</v>
      </c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23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34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240</v>
      </c>
      <c r="J95" s="10"/>
      <c r="K95" s="312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108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3</v>
      </c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>
        <v>2</v>
      </c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3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68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8</v>
      </c>
      <c r="C7" s="3"/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255</v>
      </c>
      <c r="S14" s="167"/>
      <c r="T14" s="281" t="s">
        <v>265</v>
      </c>
      <c r="U14" s="282"/>
      <c r="V14" s="283"/>
      <c r="W14" s="68"/>
      <c r="X14" s="68"/>
    </row>
    <row r="15" spans="1:24" ht="18.75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9"/>
      <c r="B16" s="240"/>
      <c r="C16" s="15">
        <f>E44</f>
        <v>0</v>
      </c>
      <c r="D16" s="300"/>
      <c r="E16" s="301"/>
      <c r="F16" s="16">
        <f>G32</f>
        <v>0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12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38" sqref="V3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69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8</v>
      </c>
      <c r="C7" s="3"/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255</v>
      </c>
      <c r="S14" s="167"/>
      <c r="T14" s="281" t="s">
        <v>262</v>
      </c>
      <c r="U14" s="282"/>
      <c r="V14" s="283"/>
      <c r="W14" s="68"/>
      <c r="X14" s="68"/>
    </row>
    <row r="15" spans="1:24" ht="1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9"/>
      <c r="B16" s="240"/>
      <c r="C16" s="15">
        <f>E44</f>
        <v>0</v>
      </c>
      <c r="D16" s="300"/>
      <c r="E16" s="301"/>
      <c r="F16" s="16">
        <f>G32</f>
        <v>0</v>
      </c>
      <c r="G16" s="239"/>
      <c r="H16" s="240"/>
      <c r="I16" s="15">
        <f>S32</f>
        <v>0</v>
      </c>
      <c r="J16" s="306"/>
      <c r="K16" s="307"/>
      <c r="L16" s="16">
        <f>U42</f>
        <v>0</v>
      </c>
      <c r="M16" s="257"/>
      <c r="N16" s="258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12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12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12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12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12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4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12"/>
      <c r="M63" s="23" t="s">
        <v>146</v>
      </c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12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12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6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191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219</v>
      </c>
      <c r="F11" s="5"/>
      <c r="G11" s="53" t="s">
        <v>12</v>
      </c>
      <c r="H11" s="8"/>
      <c r="I11" s="9"/>
      <c r="J11" s="9"/>
      <c r="K11" s="61">
        <f>U32+U44+I66+I95+I111</f>
        <v>177</v>
      </c>
      <c r="M11" s="290"/>
      <c r="N11" s="291"/>
      <c r="O11" s="291"/>
      <c r="P11" s="58">
        <f>E11+K11</f>
        <v>396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55.303030303030305</v>
      </c>
      <c r="F13" s="5"/>
      <c r="G13" s="5"/>
      <c r="H13" s="5"/>
      <c r="I13" s="5"/>
      <c r="J13" s="11" t="s">
        <v>13</v>
      </c>
      <c r="K13" s="49">
        <f>K11*100/P11</f>
        <v>44.696969696969695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264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25</v>
      </c>
      <c r="D16" s="300"/>
      <c r="E16" s="301"/>
      <c r="F16" s="16">
        <f>G32</f>
        <v>100</v>
      </c>
      <c r="G16" s="239"/>
      <c r="H16" s="240"/>
      <c r="I16" s="15">
        <f>S32</f>
        <v>270</v>
      </c>
      <c r="J16" s="306"/>
      <c r="K16" s="307"/>
      <c r="L16" s="16">
        <f>U42</f>
        <v>25</v>
      </c>
      <c r="M16" s="257"/>
      <c r="N16" s="258"/>
      <c r="O16" s="17">
        <f>U44</f>
        <v>40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280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25</v>
      </c>
      <c r="N23" s="10"/>
      <c r="O23" s="10"/>
      <c r="P23" s="10"/>
      <c r="Q23" s="31">
        <v>12</v>
      </c>
      <c r="R23" s="3">
        <v>4</v>
      </c>
      <c r="S23" s="32">
        <f t="shared" si="1"/>
        <v>48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6</v>
      </c>
      <c r="R26" s="3">
        <v>1</v>
      </c>
      <c r="S26" s="32">
        <f t="shared" si="1"/>
        <v>6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20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54</v>
      </c>
      <c r="T30" s="36" t="s">
        <v>39</v>
      </c>
      <c r="U30" s="3">
        <f>SUM(S21:S23)+(S27+S28)</f>
        <v>48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100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270</v>
      </c>
      <c r="T32" s="36" t="s">
        <v>42</v>
      </c>
      <c r="U32" s="3">
        <f>SUM(S24:S26)+SUM(S27:S28)</f>
        <v>6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25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32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8</v>
      </c>
      <c r="R42" s="10"/>
      <c r="S42" s="10"/>
      <c r="T42" s="36" t="s">
        <v>39</v>
      </c>
      <c r="U42" s="3">
        <f>Q37+Q39+Q41</f>
        <v>25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65</v>
      </c>
      <c r="R44" s="10"/>
      <c r="S44" s="10"/>
      <c r="T44" s="36" t="s">
        <v>42</v>
      </c>
      <c r="U44" s="3">
        <f>Q38+Q40+Q42</f>
        <v>40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32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>
        <v>25</v>
      </c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>
        <v>6</v>
      </c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>
        <v>8</v>
      </c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19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66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31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19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6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5</v>
      </c>
      <c r="F79" s="10"/>
      <c r="G79" s="10"/>
      <c r="H79" s="10"/>
      <c r="I79" s="10"/>
      <c r="J79" s="10"/>
      <c r="K79" s="312"/>
      <c r="M79" s="27" t="s">
        <v>238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40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3</v>
      </c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17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5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5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7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7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11</v>
      </c>
      <c r="F95" s="10"/>
      <c r="G95" s="10"/>
      <c r="H95" s="36" t="s">
        <v>42</v>
      </c>
      <c r="I95" s="3">
        <f>SUM(E70:E95)</f>
        <v>65</v>
      </c>
      <c r="J95" s="10"/>
      <c r="K95" s="312"/>
      <c r="M95" s="27" t="s">
        <v>125</v>
      </c>
      <c r="N95" s="10"/>
      <c r="O95" s="10"/>
      <c r="P95" s="10"/>
      <c r="Q95" s="3">
        <v>43</v>
      </c>
      <c r="R95" s="10"/>
      <c r="S95" s="10"/>
      <c r="T95" s="36" t="s">
        <v>39</v>
      </c>
      <c r="U95" s="3">
        <f>SUM(Q70:Q95)</f>
        <v>114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J42" sqref="J4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570312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268</v>
      </c>
      <c r="D5" s="2" t="s">
        <v>4</v>
      </c>
      <c r="E5" s="1" t="s">
        <v>5</v>
      </c>
      <c r="G5" s="3" t="s">
        <v>269</v>
      </c>
      <c r="I5" s="1" t="s">
        <v>6</v>
      </c>
      <c r="K5" s="3">
        <v>7</v>
      </c>
      <c r="M5" s="261" t="s">
        <v>193</v>
      </c>
      <c r="N5" s="262"/>
      <c r="O5" s="262"/>
      <c r="P5" s="263"/>
      <c r="Q5" s="68"/>
      <c r="R5" s="156" t="s">
        <v>255</v>
      </c>
      <c r="S5" s="156"/>
      <c r="T5" s="156"/>
      <c r="U5" s="156"/>
      <c r="V5" s="156"/>
      <c r="W5" s="68"/>
      <c r="X5" s="68"/>
    </row>
    <row r="6" spans="1:24" ht="15.75" thickBot="1" x14ac:dyDescent="0.3">
      <c r="M6" s="216" t="s">
        <v>192</v>
      </c>
      <c r="N6" s="217"/>
      <c r="O6" s="217" t="s">
        <v>194</v>
      </c>
      <c r="P6" s="218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7" t="s">
        <v>9</v>
      </c>
      <c r="E7" s="287"/>
      <c r="F7" s="287"/>
      <c r="G7" s="287"/>
      <c r="H7" s="287"/>
      <c r="I7" s="287"/>
      <c r="J7" s="287"/>
      <c r="K7" s="287"/>
      <c r="M7" s="294" t="s">
        <v>185</v>
      </c>
      <c r="N7" s="295"/>
      <c r="O7" s="296" t="s">
        <v>185</v>
      </c>
      <c r="P7" s="297"/>
      <c r="Q7" s="68"/>
      <c r="R7" s="156"/>
      <c r="S7" s="156"/>
      <c r="T7" s="156"/>
      <c r="U7" s="156"/>
      <c r="V7" s="156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10" t="s">
        <v>256</v>
      </c>
      <c r="S9" s="310"/>
      <c r="T9" s="310"/>
      <c r="U9" s="310"/>
      <c r="V9" s="310"/>
      <c r="W9" s="310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10</v>
      </c>
      <c r="N10" s="289"/>
      <c r="O10" s="289"/>
      <c r="P10" s="57"/>
      <c r="Q10" s="158"/>
      <c r="R10" s="280" t="s">
        <v>206</v>
      </c>
      <c r="S10" s="280"/>
      <c r="T10" s="280"/>
      <c r="U10" s="280"/>
      <c r="V10" s="159" t="s">
        <v>257</v>
      </c>
      <c r="W10" s="170" t="s">
        <v>258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111</v>
      </c>
      <c r="F11" s="5"/>
      <c r="G11" s="53" t="s">
        <v>12</v>
      </c>
      <c r="H11" s="8"/>
      <c r="I11" s="9"/>
      <c r="J11" s="9"/>
      <c r="K11" s="61">
        <f>U32+U44+I66+I95+I111</f>
        <v>230</v>
      </c>
      <c r="M11" s="290"/>
      <c r="N11" s="291"/>
      <c r="O11" s="291"/>
      <c r="P11" s="58">
        <f>E11+K11</f>
        <v>341</v>
      </c>
      <c r="Q11" s="160"/>
      <c r="R11" s="161" t="s">
        <v>259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63" t="s">
        <v>260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32.551319648093845</v>
      </c>
      <c r="F13" s="5"/>
      <c r="G13" s="5"/>
      <c r="H13" s="5"/>
      <c r="I13" s="5"/>
      <c r="J13" s="11" t="s">
        <v>13</v>
      </c>
      <c r="K13" s="49">
        <f>K11*100/P11</f>
        <v>67.448680351906162</v>
      </c>
      <c r="Q13" s="68"/>
      <c r="R13" s="164" t="s">
        <v>261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255</v>
      </c>
      <c r="S14" s="167"/>
      <c r="T14" s="281" t="s">
        <v>262</v>
      </c>
      <c r="U14" s="282"/>
      <c r="V14" s="283"/>
      <c r="W14" s="68"/>
      <c r="X14" s="68"/>
    </row>
    <row r="15" spans="1:24" ht="13.5" customHeight="1" thickBot="1" x14ac:dyDescent="0.3">
      <c r="A15" s="237" t="s">
        <v>14</v>
      </c>
      <c r="B15" s="238"/>
      <c r="C15" s="13"/>
      <c r="D15" s="298" t="s">
        <v>15</v>
      </c>
      <c r="E15" s="299"/>
      <c r="F15" s="14"/>
      <c r="G15" s="237" t="s">
        <v>16</v>
      </c>
      <c r="H15" s="238"/>
      <c r="I15" s="13"/>
      <c r="J15" s="304" t="s">
        <v>178</v>
      </c>
      <c r="K15" s="305"/>
      <c r="L15" s="14"/>
      <c r="M15" s="255" t="s">
        <v>177</v>
      </c>
      <c r="N15" s="256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9"/>
      <c r="B16" s="240"/>
      <c r="C16" s="15">
        <f>E44</f>
        <v>24</v>
      </c>
      <c r="D16" s="300"/>
      <c r="E16" s="301"/>
      <c r="F16" s="16">
        <f>G32</f>
        <v>68</v>
      </c>
      <c r="G16" s="239"/>
      <c r="H16" s="240"/>
      <c r="I16" s="15">
        <f>S32</f>
        <v>56</v>
      </c>
      <c r="J16" s="306"/>
      <c r="K16" s="307"/>
      <c r="L16" s="16">
        <f>U42</f>
        <v>5</v>
      </c>
      <c r="M16" s="257"/>
      <c r="N16" s="258"/>
      <c r="O16" s="17">
        <f>U44</f>
        <v>25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1"/>
      <c r="B17" s="242"/>
      <c r="C17" s="18"/>
      <c r="D17" s="302"/>
      <c r="E17" s="303"/>
      <c r="F17" s="19"/>
      <c r="G17" s="241"/>
      <c r="H17" s="242"/>
      <c r="I17" s="18"/>
      <c r="J17" s="308"/>
      <c r="K17" s="309"/>
      <c r="L17" s="19"/>
      <c r="M17" s="259"/>
      <c r="N17" s="260"/>
      <c r="O17" s="20"/>
      <c r="R17" s="33" t="s">
        <v>270</v>
      </c>
      <c r="S17" s="34" t="s">
        <v>275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11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11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12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12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12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12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12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12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12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12"/>
    </row>
    <row r="24" spans="1:23" x14ac:dyDescent="0.25">
      <c r="A24" s="27" t="s">
        <v>27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12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12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12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12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12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12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12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12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12"/>
      <c r="L28" s="10"/>
      <c r="M28" s="27" t="s">
        <v>36</v>
      </c>
      <c r="N28" s="10"/>
      <c r="O28" s="10"/>
      <c r="P28" s="10"/>
      <c r="Q28" s="33">
        <v>8</v>
      </c>
      <c r="R28" s="34">
        <v>1</v>
      </c>
      <c r="S28" s="35">
        <f t="shared" si="1"/>
        <v>8</v>
      </c>
      <c r="T28" s="10"/>
      <c r="U28" s="5"/>
      <c r="V28" s="5"/>
      <c r="W28" s="312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12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12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12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14</v>
      </c>
      <c r="T30" s="36" t="s">
        <v>39</v>
      </c>
      <c r="U30" s="3">
        <f>SUM(S21:S23)+(S27+S28)</f>
        <v>14</v>
      </c>
      <c r="V30" s="10"/>
      <c r="W30" s="312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12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12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12"/>
      <c r="M32" s="27" t="s">
        <v>41</v>
      </c>
      <c r="N32" s="10"/>
      <c r="O32" s="10"/>
      <c r="P32" s="10"/>
      <c r="Q32" s="10"/>
      <c r="R32" s="10"/>
      <c r="S32" s="3">
        <f>S30*C7</f>
        <v>56</v>
      </c>
      <c r="T32" s="36" t="s">
        <v>42</v>
      </c>
      <c r="U32" s="3">
        <f>SUM(S24:S26)+SUM(S27:S28)</f>
        <v>8</v>
      </c>
      <c r="V32" s="10"/>
      <c r="W32" s="312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3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3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11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11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12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12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4"/>
      <c r="M37" s="27" t="s">
        <v>45</v>
      </c>
      <c r="N37" s="10"/>
      <c r="O37" s="10"/>
      <c r="P37" s="10"/>
      <c r="Q37" s="3">
        <v>5</v>
      </c>
      <c r="R37" s="10"/>
      <c r="S37" s="10"/>
      <c r="T37" s="10"/>
      <c r="U37" s="10"/>
      <c r="V37" s="10"/>
      <c r="W37" s="314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4"/>
      <c r="M38" s="27" t="s">
        <v>47</v>
      </c>
      <c r="N38" s="10"/>
      <c r="O38" s="10"/>
      <c r="P38" s="10"/>
      <c r="Q38" s="3">
        <v>25</v>
      </c>
      <c r="R38" s="10"/>
      <c r="S38" s="10"/>
      <c r="T38" s="10"/>
      <c r="U38" s="10"/>
      <c r="V38" s="10"/>
      <c r="W38" s="314"/>
    </row>
    <row r="39" spans="1:23" x14ac:dyDescent="0.25">
      <c r="A39" s="27" t="s">
        <v>253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4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4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4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4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4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4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4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5</v>
      </c>
      <c r="V42" s="10"/>
      <c r="W42" s="314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4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4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4"/>
      <c r="M44" s="27" t="s">
        <v>57</v>
      </c>
      <c r="N44" s="10"/>
      <c r="O44" s="10"/>
      <c r="P44" s="10"/>
      <c r="Q44" s="3">
        <f>SUM(Q37:Q42)</f>
        <v>30</v>
      </c>
      <c r="R44" s="10"/>
      <c r="S44" s="10"/>
      <c r="T44" s="36" t="s">
        <v>42</v>
      </c>
      <c r="U44" s="3">
        <f>Q38+Q40+Q42</f>
        <v>25</v>
      </c>
      <c r="V44" s="10"/>
      <c r="W44" s="314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5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5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11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11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12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12"/>
    </row>
    <row r="49" spans="1:23" x14ac:dyDescent="0.25">
      <c r="A49" s="27" t="s">
        <v>60</v>
      </c>
      <c r="B49" s="10"/>
      <c r="C49" s="10"/>
      <c r="D49" s="10"/>
      <c r="E49" s="3">
        <v>11</v>
      </c>
      <c r="F49" s="10"/>
      <c r="G49" s="10"/>
      <c r="H49" s="10"/>
      <c r="I49" s="10"/>
      <c r="J49" s="10"/>
      <c r="K49" s="312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12"/>
    </row>
    <row r="50" spans="1:23" x14ac:dyDescent="0.25">
      <c r="A50" s="27" t="s">
        <v>62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312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12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12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12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12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12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12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12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12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12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12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12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12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12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12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12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12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12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12"/>
      <c r="M59" s="27" t="s">
        <v>81</v>
      </c>
      <c r="N59" s="10"/>
      <c r="O59" s="10"/>
      <c r="P59" s="10"/>
      <c r="Q59" s="3">
        <v>3</v>
      </c>
      <c r="R59" s="10"/>
      <c r="S59" s="10"/>
      <c r="T59" s="10"/>
      <c r="U59" s="10"/>
      <c r="V59" s="10"/>
      <c r="W59" s="312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12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12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12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12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12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12"/>
    </row>
    <row r="63" spans="1:23" x14ac:dyDescent="0.25">
      <c r="A63" s="27" t="s">
        <v>88</v>
      </c>
      <c r="B63" s="10"/>
      <c r="C63" s="10"/>
      <c r="D63" s="10"/>
      <c r="E63" s="3">
        <v>58</v>
      </c>
      <c r="F63" s="10"/>
      <c r="G63" s="10"/>
      <c r="H63" s="10"/>
      <c r="I63" s="10"/>
      <c r="J63" s="10"/>
      <c r="K63" s="312"/>
      <c r="M63" s="23"/>
      <c r="P63" s="10"/>
      <c r="Q63" s="3"/>
      <c r="R63" s="10"/>
      <c r="S63" s="10"/>
      <c r="T63" s="10"/>
      <c r="U63" s="10"/>
      <c r="V63" s="10"/>
      <c r="W63" s="312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12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12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12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12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83</v>
      </c>
      <c r="J66" s="10"/>
      <c r="K66" s="312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</v>
      </c>
      <c r="V66" s="10"/>
      <c r="W66" s="312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3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3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11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11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12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12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12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12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12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12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12"/>
      <c r="M73" s="27" t="s">
        <v>100</v>
      </c>
      <c r="N73" s="10"/>
      <c r="O73" s="10"/>
      <c r="P73" s="10"/>
      <c r="Q73" s="3">
        <v>12</v>
      </c>
      <c r="R73" s="10"/>
      <c r="S73" s="10"/>
      <c r="T73" s="10"/>
      <c r="U73" s="10"/>
      <c r="V73" s="10"/>
      <c r="W73" s="312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12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12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12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12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12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312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12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12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12"/>
      <c r="M78" s="27" t="s">
        <v>107</v>
      </c>
      <c r="N78" s="10"/>
      <c r="O78" s="10"/>
      <c r="P78" s="10"/>
      <c r="Q78" s="3">
        <v>22</v>
      </c>
      <c r="R78" s="10"/>
      <c r="S78" s="10"/>
      <c r="T78" s="10"/>
      <c r="U78" s="10"/>
      <c r="V78" s="10"/>
      <c r="W78" s="312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13</v>
      </c>
      <c r="F79" s="10"/>
      <c r="G79" s="10"/>
      <c r="H79" s="10"/>
      <c r="I79" s="10"/>
      <c r="J79" s="10"/>
      <c r="K79" s="312"/>
      <c r="M79" s="27" t="s">
        <v>250</v>
      </c>
      <c r="N79" s="10"/>
      <c r="O79" s="10"/>
      <c r="P79" s="10"/>
      <c r="Q79" s="3">
        <v>6</v>
      </c>
      <c r="R79" s="10"/>
      <c r="S79" s="10"/>
      <c r="T79" s="10"/>
      <c r="U79" s="10"/>
      <c r="V79" s="10"/>
      <c r="W79" s="312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12"/>
      <c r="M80" s="27" t="s">
        <v>271</v>
      </c>
      <c r="N80" s="10"/>
      <c r="O80" s="10"/>
      <c r="P80" s="10"/>
      <c r="Q80" s="3">
        <v>29</v>
      </c>
      <c r="R80" s="10"/>
      <c r="S80" s="10"/>
      <c r="T80" s="10"/>
      <c r="U80" s="10"/>
      <c r="V80" s="10"/>
      <c r="W80" s="312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3</v>
      </c>
      <c r="F81" s="10"/>
      <c r="G81" s="10"/>
      <c r="H81" s="10"/>
      <c r="I81" s="10"/>
      <c r="J81" s="10"/>
      <c r="K81" s="312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12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15</v>
      </c>
      <c r="F82" s="10"/>
      <c r="G82" s="10"/>
      <c r="H82" s="10"/>
      <c r="I82" s="10"/>
      <c r="J82" s="10"/>
      <c r="K82" s="312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12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9</v>
      </c>
      <c r="F83" s="10"/>
      <c r="G83" s="10"/>
      <c r="H83" s="10"/>
      <c r="I83" s="10"/>
      <c r="J83" s="10"/>
      <c r="K83" s="312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12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18</v>
      </c>
      <c r="F84" s="10"/>
      <c r="G84" s="10"/>
      <c r="H84" s="10"/>
      <c r="I84" s="10"/>
      <c r="J84" s="10"/>
      <c r="K84" s="312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12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12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12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30</v>
      </c>
      <c r="F86" s="10"/>
      <c r="G86" s="10"/>
      <c r="H86" s="10"/>
      <c r="I86" s="10"/>
      <c r="J86" s="10"/>
      <c r="K86" s="312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12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12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12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12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12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12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12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7</v>
      </c>
      <c r="F90" s="10"/>
      <c r="G90" s="10"/>
      <c r="H90" s="10"/>
      <c r="I90" s="10"/>
      <c r="J90" s="10"/>
      <c r="K90" s="312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12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12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12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312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12"/>
    </row>
    <row r="93" spans="1:25" x14ac:dyDescent="0.25">
      <c r="A93" s="27" t="s">
        <v>122</v>
      </c>
      <c r="B93" s="10"/>
      <c r="C93" s="10"/>
      <c r="D93" s="10"/>
      <c r="E93" s="3">
        <v>12</v>
      </c>
      <c r="F93" s="10"/>
      <c r="G93" s="10"/>
      <c r="H93" s="10"/>
      <c r="I93" s="10"/>
      <c r="J93" s="10"/>
      <c r="K93" s="312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12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12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12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114</v>
      </c>
      <c r="J95" s="10"/>
      <c r="K95" s="312"/>
      <c r="M95" s="27" t="s">
        <v>125</v>
      </c>
      <c r="N95" s="10"/>
      <c r="O95" s="10"/>
      <c r="P95" s="10"/>
      <c r="Q95" s="3">
        <v>14</v>
      </c>
      <c r="R95" s="10"/>
      <c r="S95" s="10"/>
      <c r="T95" s="36" t="s">
        <v>39</v>
      </c>
      <c r="U95" s="3">
        <f>SUM(Q70:Q95)</f>
        <v>88</v>
      </c>
      <c r="V95" s="10"/>
      <c r="W95" s="312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12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12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3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3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11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11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12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12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12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12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12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12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12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12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12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12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12"/>
      <c r="M105" s="27" t="s">
        <v>132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12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12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12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12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12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12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12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12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12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12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12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12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12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3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3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72</vt:i4>
      </vt:variant>
      <vt:variant>
        <vt:lpstr>Intervalos nomeados</vt:lpstr>
      </vt:variant>
      <vt:variant>
        <vt:i4>71</vt:i4>
      </vt:variant>
    </vt:vector>
  </HeadingPairs>
  <TitlesOfParts>
    <vt:vector size="143" baseType="lpstr">
      <vt:lpstr>COLASU</vt:lpstr>
      <vt:lpstr>GRAFICOS ASU</vt:lpstr>
      <vt:lpstr>A-SU-001</vt:lpstr>
      <vt:lpstr>A-SU-002</vt:lpstr>
      <vt:lpstr>A-SU-003</vt:lpstr>
      <vt:lpstr>A-SU-004</vt:lpstr>
      <vt:lpstr>A-SU-005</vt:lpstr>
      <vt:lpstr>A-SU-006</vt:lpstr>
      <vt:lpstr>A-SU-007</vt:lpstr>
      <vt:lpstr>A-SU-008</vt:lpstr>
      <vt:lpstr>A-SU-009</vt:lpstr>
      <vt:lpstr>A-SU-010</vt:lpstr>
      <vt:lpstr>A-SU-011</vt:lpstr>
      <vt:lpstr>A-SU-012</vt:lpstr>
      <vt:lpstr>A-SU-013</vt:lpstr>
      <vt:lpstr>A-SU-014</vt:lpstr>
      <vt:lpstr>A-SU-015</vt:lpstr>
      <vt:lpstr>A-SU-016</vt:lpstr>
      <vt:lpstr>A-SU-017</vt:lpstr>
      <vt:lpstr>A-SU-018</vt:lpstr>
      <vt:lpstr>A-SU-019</vt:lpstr>
      <vt:lpstr>A-SU-020</vt:lpstr>
      <vt:lpstr>A-SU-021</vt:lpstr>
      <vt:lpstr>A-SU-022</vt:lpstr>
      <vt:lpstr>A-SU-023</vt:lpstr>
      <vt:lpstr>A-SU-024</vt:lpstr>
      <vt:lpstr>A-SU-025</vt:lpstr>
      <vt:lpstr>A-SU-026</vt:lpstr>
      <vt:lpstr>A-SU-027</vt:lpstr>
      <vt:lpstr>A-SU-028</vt:lpstr>
      <vt:lpstr>A-SU-029</vt:lpstr>
      <vt:lpstr>A-SU-030</vt:lpstr>
      <vt:lpstr>A-SU-031</vt:lpstr>
      <vt:lpstr>A-SU-032</vt:lpstr>
      <vt:lpstr>A-SU-033</vt:lpstr>
      <vt:lpstr>A-SU-034</vt:lpstr>
      <vt:lpstr>A-SU-035</vt:lpstr>
      <vt:lpstr>A-SU-036</vt:lpstr>
      <vt:lpstr>A-SU-037</vt:lpstr>
      <vt:lpstr>A-SU-038</vt:lpstr>
      <vt:lpstr>A-SU-039</vt:lpstr>
      <vt:lpstr>A-SU-040</vt:lpstr>
      <vt:lpstr>A-SU-041</vt:lpstr>
      <vt:lpstr>A-SU-042</vt:lpstr>
      <vt:lpstr>A-SU-043</vt:lpstr>
      <vt:lpstr>A-SU-044</vt:lpstr>
      <vt:lpstr>A-SU-045</vt:lpstr>
      <vt:lpstr>A-SU-046</vt:lpstr>
      <vt:lpstr>A-SU-047</vt:lpstr>
      <vt:lpstr>A-SU-048</vt:lpstr>
      <vt:lpstr>A-SU-049</vt:lpstr>
      <vt:lpstr>A-SU-050</vt:lpstr>
      <vt:lpstr>A-SU-051</vt:lpstr>
      <vt:lpstr>A-SU-052</vt:lpstr>
      <vt:lpstr>A-SU-053</vt:lpstr>
      <vt:lpstr>A-SU-054</vt:lpstr>
      <vt:lpstr>A-SU-055</vt:lpstr>
      <vt:lpstr>A-SU-056</vt:lpstr>
      <vt:lpstr>A-SU-057</vt:lpstr>
      <vt:lpstr>A-SU-058</vt:lpstr>
      <vt:lpstr>A-SU-059</vt:lpstr>
      <vt:lpstr>A-SU-060</vt:lpstr>
      <vt:lpstr>A-SU-061</vt:lpstr>
      <vt:lpstr>-062</vt:lpstr>
      <vt:lpstr>-063</vt:lpstr>
      <vt:lpstr>-064</vt:lpstr>
      <vt:lpstr>-065</vt:lpstr>
      <vt:lpstr>-066</vt:lpstr>
      <vt:lpstr>-067</vt:lpstr>
      <vt:lpstr>-068</vt:lpstr>
      <vt:lpstr>-069</vt:lpstr>
      <vt:lpstr>Plan1</vt:lpstr>
      <vt:lpstr>'-062'!Area_de_impressao</vt:lpstr>
      <vt:lpstr>'-063'!Area_de_impressao</vt:lpstr>
      <vt:lpstr>'-064'!Area_de_impressao</vt:lpstr>
      <vt:lpstr>'-065'!Area_de_impressao</vt:lpstr>
      <vt:lpstr>'-066'!Area_de_impressao</vt:lpstr>
      <vt:lpstr>'-067'!Area_de_impressao</vt:lpstr>
      <vt:lpstr>'-068'!Area_de_impressao</vt:lpstr>
      <vt:lpstr>'-069'!Area_de_impressao</vt:lpstr>
      <vt:lpstr>'A-SU-001'!Area_de_impressao</vt:lpstr>
      <vt:lpstr>'A-SU-002'!Area_de_impressao</vt:lpstr>
      <vt:lpstr>'A-SU-003'!Area_de_impressao</vt:lpstr>
      <vt:lpstr>'A-SU-004'!Area_de_impressao</vt:lpstr>
      <vt:lpstr>'A-SU-005'!Area_de_impressao</vt:lpstr>
      <vt:lpstr>'A-SU-006'!Area_de_impressao</vt:lpstr>
      <vt:lpstr>'A-SU-007'!Area_de_impressao</vt:lpstr>
      <vt:lpstr>'A-SU-008'!Area_de_impressao</vt:lpstr>
      <vt:lpstr>'A-SU-009'!Area_de_impressao</vt:lpstr>
      <vt:lpstr>'A-SU-010'!Area_de_impressao</vt:lpstr>
      <vt:lpstr>'A-SU-011'!Area_de_impressao</vt:lpstr>
      <vt:lpstr>'A-SU-012'!Area_de_impressao</vt:lpstr>
      <vt:lpstr>'A-SU-013'!Area_de_impressao</vt:lpstr>
      <vt:lpstr>'A-SU-014'!Area_de_impressao</vt:lpstr>
      <vt:lpstr>'A-SU-015'!Area_de_impressao</vt:lpstr>
      <vt:lpstr>'A-SU-016'!Area_de_impressao</vt:lpstr>
      <vt:lpstr>'A-SU-017'!Area_de_impressao</vt:lpstr>
      <vt:lpstr>'A-SU-018'!Area_de_impressao</vt:lpstr>
      <vt:lpstr>'A-SU-019'!Area_de_impressao</vt:lpstr>
      <vt:lpstr>'A-SU-020'!Area_de_impressao</vt:lpstr>
      <vt:lpstr>'A-SU-021'!Area_de_impressao</vt:lpstr>
      <vt:lpstr>'A-SU-022'!Area_de_impressao</vt:lpstr>
      <vt:lpstr>'A-SU-023'!Area_de_impressao</vt:lpstr>
      <vt:lpstr>'A-SU-024'!Area_de_impressao</vt:lpstr>
      <vt:lpstr>'A-SU-025'!Area_de_impressao</vt:lpstr>
      <vt:lpstr>'A-SU-026'!Area_de_impressao</vt:lpstr>
      <vt:lpstr>'A-SU-027'!Area_de_impressao</vt:lpstr>
      <vt:lpstr>'A-SU-028'!Area_de_impressao</vt:lpstr>
      <vt:lpstr>'A-SU-029'!Area_de_impressao</vt:lpstr>
      <vt:lpstr>'A-SU-030'!Area_de_impressao</vt:lpstr>
      <vt:lpstr>'A-SU-031'!Area_de_impressao</vt:lpstr>
      <vt:lpstr>'A-SU-032'!Area_de_impressao</vt:lpstr>
      <vt:lpstr>'A-SU-033'!Area_de_impressao</vt:lpstr>
      <vt:lpstr>'A-SU-034'!Area_de_impressao</vt:lpstr>
      <vt:lpstr>'A-SU-036'!Area_de_impressao</vt:lpstr>
      <vt:lpstr>'A-SU-037'!Area_de_impressao</vt:lpstr>
      <vt:lpstr>'A-SU-038'!Area_de_impressao</vt:lpstr>
      <vt:lpstr>'A-SU-039'!Area_de_impressao</vt:lpstr>
      <vt:lpstr>'A-SU-040'!Area_de_impressao</vt:lpstr>
      <vt:lpstr>'A-SU-041'!Area_de_impressao</vt:lpstr>
      <vt:lpstr>'A-SU-042'!Area_de_impressao</vt:lpstr>
      <vt:lpstr>'A-SU-043'!Area_de_impressao</vt:lpstr>
      <vt:lpstr>'A-SU-044'!Area_de_impressao</vt:lpstr>
      <vt:lpstr>'A-SU-045'!Area_de_impressao</vt:lpstr>
      <vt:lpstr>'A-SU-046'!Area_de_impressao</vt:lpstr>
      <vt:lpstr>'A-SU-047'!Area_de_impressao</vt:lpstr>
      <vt:lpstr>'A-SU-048'!Area_de_impressao</vt:lpstr>
      <vt:lpstr>'A-SU-049'!Area_de_impressao</vt:lpstr>
      <vt:lpstr>'A-SU-050'!Area_de_impressao</vt:lpstr>
      <vt:lpstr>'A-SU-051'!Area_de_impressao</vt:lpstr>
      <vt:lpstr>'A-SU-052'!Area_de_impressao</vt:lpstr>
      <vt:lpstr>'A-SU-053'!Area_de_impressao</vt:lpstr>
      <vt:lpstr>'A-SU-054'!Area_de_impressao</vt:lpstr>
      <vt:lpstr>'A-SU-055'!Area_de_impressao</vt:lpstr>
      <vt:lpstr>'A-SU-056'!Area_de_impressao</vt:lpstr>
      <vt:lpstr>'A-SU-057'!Area_de_impressao</vt:lpstr>
      <vt:lpstr>'A-SU-058'!Area_de_impressao</vt:lpstr>
      <vt:lpstr>'A-SU-059'!Area_de_impressao</vt:lpstr>
      <vt:lpstr>'A-SU-060'!Area_de_impressao</vt:lpstr>
      <vt:lpstr>'A-SU-061'!Area_de_impressao</vt:lpstr>
      <vt:lpstr>COLASU!Area_de_impressao</vt:lpstr>
      <vt:lpstr>'GRAFICOS ASU'!Area_de_impressao</vt:lpstr>
      <vt:lpstr>COLASU!Titulos_de_impressao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benedito</dc:creator>
  <cp:lastModifiedBy>benedito</cp:lastModifiedBy>
  <cp:lastPrinted>2013-09-16T19:49:08Z</cp:lastPrinted>
  <dcterms:created xsi:type="dcterms:W3CDTF">2013-07-19T19:49:34Z</dcterms:created>
  <dcterms:modified xsi:type="dcterms:W3CDTF">2014-05-09T18:51:26Z</dcterms:modified>
</cp:coreProperties>
</file>