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drawings/drawing27.xml" ContentType="application/vnd.openxmlformats-officedocument.drawing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drawings/drawing33.xml" ContentType="application/vnd.openxmlformats-officedocument.drawing+xml"/>
  <Override PartName="/xl/charts/chart38.xml" ContentType="application/vnd.openxmlformats-officedocument.drawingml.chart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drawings/drawing35.xml" ContentType="application/vnd.openxmlformats-officedocument.drawing+xml"/>
  <Override PartName="/xl/charts/chart40.xml" ContentType="application/vnd.openxmlformats-officedocument.drawingml.chart+xml"/>
  <Override PartName="/xl/drawings/drawing36.xml" ContentType="application/vnd.openxmlformats-officedocument.drawing+xml"/>
  <Override PartName="/xl/charts/chart41.xml" ContentType="application/vnd.openxmlformats-officedocument.drawingml.chart+xml"/>
  <Override PartName="/xl/drawings/drawing37.xml" ContentType="application/vnd.openxmlformats-officedocument.drawing+xml"/>
  <Override PartName="/xl/charts/chart42.xml" ContentType="application/vnd.openxmlformats-officedocument.drawingml.chart+xml"/>
  <Override PartName="/xl/drawings/drawing38.xml" ContentType="application/vnd.openxmlformats-officedocument.drawing+xml"/>
  <Override PartName="/xl/charts/chart43.xml" ContentType="application/vnd.openxmlformats-officedocument.drawingml.chart+xml"/>
  <Override PartName="/xl/drawings/drawing39.xml" ContentType="application/vnd.openxmlformats-officedocument.drawing+xml"/>
  <Override PartName="/xl/charts/chart44.xml" ContentType="application/vnd.openxmlformats-officedocument.drawingml.chart+xml"/>
  <Override PartName="/xl/drawings/drawing40.xml" ContentType="application/vnd.openxmlformats-officedocument.drawing+xml"/>
  <Override PartName="/xl/charts/chart45.xml" ContentType="application/vnd.openxmlformats-officedocument.drawingml.chart+xml"/>
  <Override PartName="/xl/drawings/drawing41.xml" ContentType="application/vnd.openxmlformats-officedocument.drawing+xml"/>
  <Override PartName="/xl/charts/chart46.xml" ContentType="application/vnd.openxmlformats-officedocument.drawingml.chart+xml"/>
  <Override PartName="/xl/drawings/drawing42.xml" ContentType="application/vnd.openxmlformats-officedocument.drawing+xml"/>
  <Override PartName="/xl/charts/chart47.xml" ContentType="application/vnd.openxmlformats-officedocument.drawingml.chart+xml"/>
  <Override PartName="/xl/drawings/drawing43.xml" ContentType="application/vnd.openxmlformats-officedocument.drawing+xml"/>
  <Override PartName="/xl/charts/chart48.xml" ContentType="application/vnd.openxmlformats-officedocument.drawingml.chart+xml"/>
  <Override PartName="/xl/drawings/drawing44.xml" ContentType="application/vnd.openxmlformats-officedocument.drawing+xml"/>
  <Override PartName="/xl/charts/chart49.xml" ContentType="application/vnd.openxmlformats-officedocument.drawingml.chart+xml"/>
  <Override PartName="/xl/drawings/drawing45.xml" ContentType="application/vnd.openxmlformats-officedocument.drawing+xml"/>
  <Override PartName="/xl/charts/chart50.xml" ContentType="application/vnd.openxmlformats-officedocument.drawingml.chart+xml"/>
  <Override PartName="/xl/drawings/drawing46.xml" ContentType="application/vnd.openxmlformats-officedocument.drawing+xml"/>
  <Override PartName="/xl/charts/chart51.xml" ContentType="application/vnd.openxmlformats-officedocument.drawingml.chart+xml"/>
  <Override PartName="/xl/drawings/drawing47.xml" ContentType="application/vnd.openxmlformats-officedocument.drawing+xml"/>
  <Override PartName="/xl/charts/chart52.xml" ContentType="application/vnd.openxmlformats-officedocument.drawingml.chart+xml"/>
  <Override PartName="/xl/drawings/drawing48.xml" ContentType="application/vnd.openxmlformats-officedocument.drawing+xml"/>
  <Override PartName="/xl/charts/chart53.xml" ContentType="application/vnd.openxmlformats-officedocument.drawingml.chart+xml"/>
  <Override PartName="/xl/drawings/drawing49.xml" ContentType="application/vnd.openxmlformats-officedocument.drawing+xml"/>
  <Override PartName="/xl/charts/chart54.xml" ContentType="application/vnd.openxmlformats-officedocument.drawingml.chart+xml"/>
  <Override PartName="/xl/drawings/drawing50.xml" ContentType="application/vnd.openxmlformats-officedocument.drawing+xml"/>
  <Override PartName="/xl/charts/chart55.xml" ContentType="application/vnd.openxmlformats-officedocument.drawingml.chart+xml"/>
  <Override PartName="/xl/drawings/drawing51.xml" ContentType="application/vnd.openxmlformats-officedocument.drawing+xml"/>
  <Override PartName="/xl/charts/chart56.xml" ContentType="application/vnd.openxmlformats-officedocument.drawingml.chart+xml"/>
  <Override PartName="/xl/drawings/drawing52.xml" ContentType="application/vnd.openxmlformats-officedocument.drawing+xml"/>
  <Override PartName="/xl/charts/chart57.xml" ContentType="application/vnd.openxmlformats-officedocument.drawingml.chart+xml"/>
  <Override PartName="/xl/drawings/drawing53.xml" ContentType="application/vnd.openxmlformats-officedocument.drawing+xml"/>
  <Override PartName="/xl/charts/chart58.xml" ContentType="application/vnd.openxmlformats-officedocument.drawingml.chart+xml"/>
  <Override PartName="/xl/drawings/drawing54.xml" ContentType="application/vnd.openxmlformats-officedocument.drawing+xml"/>
  <Override PartName="/xl/charts/chart59.xml" ContentType="application/vnd.openxmlformats-officedocument.drawingml.chart+xml"/>
  <Override PartName="/xl/drawings/drawing55.xml" ContentType="application/vnd.openxmlformats-officedocument.drawing+xml"/>
  <Override PartName="/xl/charts/chart60.xml" ContentType="application/vnd.openxmlformats-officedocument.drawingml.chart+xml"/>
  <Override PartName="/xl/drawings/drawing56.xml" ContentType="application/vnd.openxmlformats-officedocument.drawing+xml"/>
  <Override PartName="/xl/charts/chart61.xml" ContentType="application/vnd.openxmlformats-officedocument.drawingml.chart+xml"/>
  <Override PartName="/xl/drawings/drawing57.xml" ContentType="application/vnd.openxmlformats-officedocument.drawing+xml"/>
  <Override PartName="/xl/charts/chart62.xml" ContentType="application/vnd.openxmlformats-officedocument.drawingml.chart+xml"/>
  <Override PartName="/xl/drawings/drawing58.xml" ContentType="application/vnd.openxmlformats-officedocument.drawing+xml"/>
  <Override PartName="/xl/charts/chart63.xml" ContentType="application/vnd.openxmlformats-officedocument.drawingml.chart+xml"/>
  <Override PartName="/xl/drawings/drawing59.xml" ContentType="application/vnd.openxmlformats-officedocument.drawing+xml"/>
  <Override PartName="/xl/charts/chart64.xml" ContentType="application/vnd.openxmlformats-officedocument.drawingml.chart+xml"/>
  <Override PartName="/xl/drawings/drawing60.xml" ContentType="application/vnd.openxmlformats-officedocument.drawing+xml"/>
  <Override PartName="/xl/comments2.xml" ContentType="application/vnd.openxmlformats-officedocument.spreadsheetml.comments+xml"/>
  <Override PartName="/xl/charts/chart65.xml" ContentType="application/vnd.openxmlformats-officedocument.drawingml.chart+xml"/>
  <Override PartName="/xl/drawings/drawing61.xml" ContentType="application/vnd.openxmlformats-officedocument.drawing+xml"/>
  <Override PartName="/xl/comments3.xml" ContentType="application/vnd.openxmlformats-officedocument.spreadsheetml.comments+xml"/>
  <Override PartName="/xl/charts/chart66.xml" ContentType="application/vnd.openxmlformats-officedocument.drawingml.chart+xml"/>
  <Override PartName="/xl/drawings/drawing62.xml" ContentType="application/vnd.openxmlformats-officedocument.drawing+xml"/>
  <Override PartName="/xl/charts/chart67.xml" ContentType="application/vnd.openxmlformats-officedocument.drawingml.chart+xml"/>
  <Override PartName="/xl/drawings/drawing63.xml" ContentType="application/vnd.openxmlformats-officedocument.drawing+xml"/>
  <Override PartName="/xl/charts/chart68.xml" ContentType="application/vnd.openxmlformats-officedocument.drawingml.chart+xml"/>
  <Override PartName="/xl/drawings/drawing64.xml" ContentType="application/vnd.openxmlformats-officedocument.drawing+xml"/>
  <Override PartName="/xl/charts/chart69.xml" ContentType="application/vnd.openxmlformats-officedocument.drawingml.chart+xml"/>
  <Override PartName="/xl/drawings/drawing65.xml" ContentType="application/vnd.openxmlformats-officedocument.drawing+xml"/>
  <Override PartName="/xl/charts/chart70.xml" ContentType="application/vnd.openxmlformats-officedocument.drawingml.chart+xml"/>
  <Override PartName="/xl/drawings/drawing66.xml" ContentType="application/vnd.openxmlformats-officedocument.drawing+xml"/>
  <Override PartName="/xl/charts/chart71.xml" ContentType="application/vnd.openxmlformats-officedocument.drawingml.chart+xml"/>
  <Override PartName="/xl/drawings/drawing67.xml" ContentType="application/vnd.openxmlformats-officedocument.drawing+xml"/>
  <Override PartName="/xl/charts/chart72.xml" ContentType="application/vnd.openxmlformats-officedocument.drawingml.chart+xml"/>
  <Override PartName="/xl/drawings/drawing68.xml" ContentType="application/vnd.openxmlformats-officedocument.drawing+xml"/>
  <Override PartName="/xl/charts/chart73.xml" ContentType="application/vnd.openxmlformats-officedocument.drawingml.chart+xml"/>
  <Override PartName="/xl/drawings/drawing69.xml" ContentType="application/vnd.openxmlformats-officedocument.drawing+xml"/>
  <Override PartName="/xl/charts/chart74.xml" ContentType="application/vnd.openxmlformats-officedocument.drawingml.chart+xml"/>
  <Override PartName="/xl/drawings/drawing70.xml" ContentType="application/vnd.openxmlformats-officedocument.drawing+xml"/>
  <Override PartName="/xl/charts/chart75.xml" ContentType="application/vnd.openxmlformats-officedocument.drawingml.chart+xml"/>
  <Override PartName="/xl/drawings/drawing71.xml" ContentType="application/vnd.openxmlformats-officedocument.drawing+xml"/>
  <Override PartName="/xl/charts/chart7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05" windowWidth="19320" windowHeight="12120" tabRatio="972"/>
  </bookViews>
  <sheets>
    <sheet name="COLBEX" sheetId="63" r:id="rId1"/>
    <sheet name="GRAFICOS B-EX" sheetId="65" r:id="rId2"/>
    <sheet name="B-EX-001" sheetId="1" r:id="rId3"/>
    <sheet name="B-EX-002" sheetId="2" r:id="rId4"/>
    <sheet name="B-EX-003" sheetId="3" r:id="rId5"/>
    <sheet name="B-EX-004" sheetId="4" r:id="rId6"/>
    <sheet name="B-EX-005" sheetId="5" r:id="rId7"/>
    <sheet name="B-EX-006" sheetId="6" r:id="rId8"/>
    <sheet name="B-EX-007" sheetId="7" r:id="rId9"/>
    <sheet name="B-EX-008" sheetId="8" r:id="rId10"/>
    <sheet name="B-EX-009" sheetId="9" r:id="rId11"/>
    <sheet name="B-EX-010" sheetId="10" r:id="rId12"/>
    <sheet name="B-EX-011" sheetId="11" r:id="rId13"/>
    <sheet name="B-EX-012" sheetId="12" r:id="rId14"/>
    <sheet name="B-EX-013" sheetId="13" r:id="rId15"/>
    <sheet name="B-EX-014" sheetId="14" r:id="rId16"/>
    <sheet name="B-EX-015" sheetId="15" r:id="rId17"/>
    <sheet name="B-EX-016" sheetId="16" r:id="rId18"/>
    <sheet name="B-EX-017" sheetId="17" r:id="rId19"/>
    <sheet name="B-EX-018" sheetId="18" r:id="rId20"/>
    <sheet name="B-EX-019" sheetId="19" r:id="rId21"/>
    <sheet name="B-EX-020" sheetId="20" r:id="rId22"/>
    <sheet name="B-EX-021" sheetId="21" r:id="rId23"/>
    <sheet name="B-EX-022" sheetId="22" r:id="rId24"/>
    <sheet name="B-EX-023" sheetId="23" r:id="rId25"/>
    <sheet name="B-EX-024" sheetId="24" r:id="rId26"/>
    <sheet name="B-EX-025" sheetId="25" r:id="rId27"/>
    <sheet name="B-EX-026" sheetId="26" r:id="rId28"/>
    <sheet name="B-EX-027" sheetId="27" r:id="rId29"/>
    <sheet name="B-EX-028" sheetId="28" r:id="rId30"/>
    <sheet name="B-EX-029" sheetId="29" r:id="rId31"/>
    <sheet name="B-EX-030" sheetId="30" r:id="rId32"/>
    <sheet name="B-EX-031" sheetId="31" r:id="rId33"/>
    <sheet name="B-EX-032" sheetId="32" r:id="rId34"/>
    <sheet name="B-EX-033" sheetId="33" r:id="rId35"/>
    <sheet name="B-EX-034" sheetId="34" r:id="rId36"/>
    <sheet name="B-EX-035" sheetId="35" r:id="rId37"/>
    <sheet name="B-EX-036" sheetId="36" r:id="rId38"/>
    <sheet name="B-EX-037" sheetId="37" r:id="rId39"/>
    <sheet name="B-EX-038" sheetId="38" r:id="rId40"/>
    <sheet name="B-EX-039" sheetId="39" r:id="rId41"/>
    <sheet name="B-EX-040" sheetId="40" r:id="rId42"/>
    <sheet name="B-EX-041" sheetId="41" r:id="rId43"/>
    <sheet name="B-EX-042" sheetId="42" r:id="rId44"/>
    <sheet name="B-EX-043" sheetId="43" r:id="rId45"/>
    <sheet name="B-EX-044" sheetId="44" r:id="rId46"/>
    <sheet name="B-EX-045" sheetId="45" r:id="rId47"/>
    <sheet name="B-EX-046" sheetId="46" r:id="rId48"/>
    <sheet name="B-EX-047" sheetId="47" r:id="rId49"/>
    <sheet name="B-EX-048" sheetId="48" r:id="rId50"/>
    <sheet name="B-EX-049" sheetId="49" r:id="rId51"/>
    <sheet name="B-EX-050" sheetId="50" r:id="rId52"/>
    <sheet name="B-EX-051" sheetId="51" r:id="rId53"/>
    <sheet name="B-EX-052" sheetId="52" r:id="rId54"/>
    <sheet name="B-EX-053" sheetId="53" r:id="rId55"/>
    <sheet name="B-EX-054" sheetId="54" r:id="rId56"/>
    <sheet name="B-EX-055" sheetId="55" r:id="rId57"/>
    <sheet name="B-EX-056" sheetId="56" r:id="rId58"/>
    <sheet name="B-EX-057" sheetId="57" r:id="rId59"/>
    <sheet name="B-EX-058" sheetId="58" r:id="rId60"/>
    <sheet name="B-EX-059" sheetId="59" r:id="rId61"/>
    <sheet name="B-EX-060" sheetId="60" r:id="rId62"/>
    <sheet name="B-EX-061" sheetId="61" r:id="rId63"/>
    <sheet name="B-EX-062" sheetId="62" r:id="rId64"/>
    <sheet name="B-EX-063" sheetId="66" r:id="rId65"/>
    <sheet name="B-EX-064" sheetId="67" r:id="rId66"/>
    <sheet name="B-EX-065" sheetId="68" r:id="rId67"/>
    <sheet name="B-EX-066" sheetId="69" r:id="rId68"/>
    <sheet name="B-EX-067" sheetId="70" r:id="rId69"/>
    <sheet name="B-EX-068" sheetId="71" r:id="rId70"/>
    <sheet name="B-EX-069" sheetId="72" r:id="rId71"/>
    <sheet name="Plan1" sheetId="73" r:id="rId72"/>
  </sheets>
  <definedNames>
    <definedName name="_xlnm.Print_Area" localSheetId="2">'B-EX-001'!$A$1:$X$113</definedName>
    <definedName name="_xlnm.Print_Area" localSheetId="0">COLBEX!$A$1:$AA$89</definedName>
    <definedName name="_xlnm.Print_Area" localSheetId="1">'GRAFICOS B-EX'!$A$1:$AA$77</definedName>
    <definedName name="_xlnm.Print_Titles" localSheetId="0">COLBEX!$19:$19</definedName>
  </definedNames>
  <calcPr calcId="144525"/>
</workbook>
</file>

<file path=xl/calcChain.xml><?xml version="1.0" encoding="utf-8"?>
<calcChain xmlns="http://schemas.openxmlformats.org/spreadsheetml/2006/main">
  <c r="L89" i="63" l="1"/>
  <c r="O7" i="63" s="1"/>
  <c r="K89" i="63"/>
  <c r="M7" i="63" s="1"/>
  <c r="R83" i="63"/>
  <c r="R84" i="63"/>
  <c r="R85" i="63"/>
  <c r="R86" i="63"/>
  <c r="R87" i="63"/>
  <c r="R82" i="63"/>
  <c r="R81" i="63"/>
  <c r="Q82" i="63"/>
  <c r="Q83" i="63"/>
  <c r="Q84" i="63"/>
  <c r="Q85" i="63"/>
  <c r="P85" i="63"/>
  <c r="P84" i="63"/>
  <c r="P83" i="63"/>
  <c r="P82" i="63"/>
  <c r="Q81" i="63"/>
  <c r="P81" i="63"/>
  <c r="J88" i="63" l="1"/>
  <c r="J87" i="63"/>
  <c r="J86" i="63"/>
  <c r="J85" i="63"/>
  <c r="J84" i="63"/>
  <c r="J83" i="63"/>
  <c r="J82" i="63"/>
  <c r="L88" i="63"/>
  <c r="L87" i="63"/>
  <c r="L86" i="63"/>
  <c r="L85" i="63"/>
  <c r="L84" i="63"/>
  <c r="L83" i="63"/>
  <c r="K88" i="63"/>
  <c r="K87" i="63"/>
  <c r="K86" i="63"/>
  <c r="K85" i="63"/>
  <c r="K84" i="63"/>
  <c r="K83" i="63"/>
  <c r="L82" i="63"/>
  <c r="K82" i="63"/>
  <c r="L81" i="63" l="1"/>
  <c r="L80" i="63"/>
  <c r="L79" i="63"/>
  <c r="L78" i="63"/>
  <c r="L77" i="63"/>
  <c r="L76" i="63"/>
  <c r="L75" i="63"/>
  <c r="L74" i="63"/>
  <c r="L73" i="63"/>
  <c r="L72" i="63"/>
  <c r="L71" i="63"/>
  <c r="L70" i="63"/>
  <c r="L69" i="63"/>
  <c r="L68" i="63"/>
  <c r="L67" i="63"/>
  <c r="L66" i="63"/>
  <c r="L65" i="63"/>
  <c r="L64" i="63"/>
  <c r="L63" i="63"/>
  <c r="L62" i="63"/>
  <c r="L61" i="63"/>
  <c r="L60" i="63"/>
  <c r="L59" i="63"/>
  <c r="L58" i="63"/>
  <c r="L57" i="63"/>
  <c r="L56" i="63"/>
  <c r="L55" i="63"/>
  <c r="L54" i="63"/>
  <c r="L53" i="63"/>
  <c r="L52" i="63"/>
  <c r="L51" i="63"/>
  <c r="L50" i="63"/>
  <c r="L49" i="63"/>
  <c r="L48" i="63"/>
  <c r="L47" i="63"/>
  <c r="L46" i="63"/>
  <c r="L45" i="63"/>
  <c r="L44" i="63"/>
  <c r="L43" i="63"/>
  <c r="L42" i="63"/>
  <c r="L41" i="63"/>
  <c r="L40" i="63"/>
  <c r="L39" i="63"/>
  <c r="L38" i="63"/>
  <c r="L37" i="63"/>
  <c r="L36" i="63"/>
  <c r="L35" i="63"/>
  <c r="L34" i="63"/>
  <c r="L33" i="63"/>
  <c r="L32" i="63"/>
  <c r="L31" i="63"/>
  <c r="L30" i="63"/>
  <c r="L29" i="63"/>
  <c r="L28" i="63"/>
  <c r="L27" i="63"/>
  <c r="L26" i="63"/>
  <c r="L25" i="63"/>
  <c r="L24" i="63"/>
  <c r="L23" i="63"/>
  <c r="L22" i="63"/>
  <c r="L21" i="63"/>
  <c r="L20" i="63"/>
  <c r="K81" i="63"/>
  <c r="K80" i="63"/>
  <c r="K79" i="63"/>
  <c r="K78" i="63"/>
  <c r="K77" i="63"/>
  <c r="K76" i="63"/>
  <c r="K75" i="63"/>
  <c r="K74" i="63"/>
  <c r="K73" i="63"/>
  <c r="K72" i="63"/>
  <c r="K71" i="63"/>
  <c r="K70" i="63"/>
  <c r="K69" i="63"/>
  <c r="K68" i="63"/>
  <c r="K67" i="63"/>
  <c r="K66" i="63"/>
  <c r="K65" i="63"/>
  <c r="K64" i="63"/>
  <c r="K63" i="63"/>
  <c r="K62" i="63"/>
  <c r="K61" i="63"/>
  <c r="K60" i="63"/>
  <c r="K59" i="63"/>
  <c r="K58" i="63"/>
  <c r="K57" i="63"/>
  <c r="K56" i="63"/>
  <c r="K55" i="63"/>
  <c r="K54" i="63"/>
  <c r="K53" i="63"/>
  <c r="K52" i="63"/>
  <c r="K51" i="63"/>
  <c r="K50" i="63"/>
  <c r="K49" i="63"/>
  <c r="K48" i="63"/>
  <c r="K47" i="63"/>
  <c r="K46" i="63"/>
  <c r="K45" i="63"/>
  <c r="K44" i="63"/>
  <c r="K43" i="63"/>
  <c r="K42" i="63"/>
  <c r="K41" i="63"/>
  <c r="K40" i="63"/>
  <c r="K39" i="63"/>
  <c r="K38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K22" i="63"/>
  <c r="K21" i="63"/>
  <c r="K20" i="63"/>
  <c r="J81" i="63"/>
  <c r="I81" i="63" s="1"/>
  <c r="Q88" i="63"/>
  <c r="R88" i="63"/>
  <c r="Q87" i="63"/>
  <c r="Q86" i="63"/>
  <c r="P88" i="63"/>
  <c r="P87" i="63"/>
  <c r="P86" i="63"/>
  <c r="I88" i="63" l="1"/>
  <c r="I87" i="63"/>
  <c r="I86" i="63"/>
  <c r="I85" i="63"/>
  <c r="I84" i="63"/>
  <c r="I83" i="63"/>
  <c r="I82" i="63"/>
  <c r="U111" i="72"/>
  <c r="I111" i="72"/>
  <c r="U95" i="72"/>
  <c r="I95" i="72"/>
  <c r="U66" i="72"/>
  <c r="I66" i="72"/>
  <c r="U44" i="72"/>
  <c r="O16" i="72" s="1"/>
  <c r="H88" i="63" s="1"/>
  <c r="Q44" i="72"/>
  <c r="E44" i="72"/>
  <c r="C16" i="72" s="1"/>
  <c r="D88" i="63" s="1"/>
  <c r="U42" i="72"/>
  <c r="L16" i="72" s="1"/>
  <c r="G88" i="63" s="1"/>
  <c r="S28" i="72"/>
  <c r="G28" i="72"/>
  <c r="S27" i="72"/>
  <c r="G27" i="72"/>
  <c r="S26" i="72"/>
  <c r="G26" i="72"/>
  <c r="S25" i="72"/>
  <c r="G25" i="72"/>
  <c r="S24" i="72"/>
  <c r="U32" i="72" s="1"/>
  <c r="G24" i="72"/>
  <c r="S23" i="72"/>
  <c r="G23" i="72"/>
  <c r="S22" i="72"/>
  <c r="G22" i="72"/>
  <c r="S21" i="72"/>
  <c r="S30" i="72" s="1"/>
  <c r="S32" i="72" s="1"/>
  <c r="I16" i="72" s="1"/>
  <c r="F88" i="63" s="1"/>
  <c r="G21" i="72"/>
  <c r="G20" i="72"/>
  <c r="U111" i="71"/>
  <c r="I111" i="71"/>
  <c r="U95" i="71"/>
  <c r="I95" i="71"/>
  <c r="U66" i="71"/>
  <c r="I66" i="71"/>
  <c r="U44" i="71"/>
  <c r="Q44" i="71"/>
  <c r="E44" i="71"/>
  <c r="U42" i="71"/>
  <c r="L16" i="71" s="1"/>
  <c r="G87" i="63" s="1"/>
  <c r="S28" i="71"/>
  <c r="G28" i="71"/>
  <c r="S27" i="71"/>
  <c r="G27" i="71"/>
  <c r="S26" i="71"/>
  <c r="G26" i="71"/>
  <c r="S25" i="71"/>
  <c r="G25" i="71"/>
  <c r="S24" i="71"/>
  <c r="U32" i="71" s="1"/>
  <c r="G24" i="71"/>
  <c r="S23" i="71"/>
  <c r="G23" i="71"/>
  <c r="S22" i="71"/>
  <c r="G22" i="71"/>
  <c r="S21" i="71"/>
  <c r="S30" i="71" s="1"/>
  <c r="S32" i="71" s="1"/>
  <c r="I16" i="71" s="1"/>
  <c r="F87" i="63" s="1"/>
  <c r="G21" i="71"/>
  <c r="G20" i="71"/>
  <c r="O16" i="71"/>
  <c r="H87" i="63" s="1"/>
  <c r="C16" i="71"/>
  <c r="D87" i="63" s="1"/>
  <c r="U111" i="70"/>
  <c r="I111" i="70"/>
  <c r="U95" i="70"/>
  <c r="I95" i="70"/>
  <c r="U66" i="70"/>
  <c r="I66" i="70"/>
  <c r="U44" i="70"/>
  <c r="Q44" i="70"/>
  <c r="E44" i="70"/>
  <c r="C16" i="70" s="1"/>
  <c r="D86" i="63" s="1"/>
  <c r="U42" i="70"/>
  <c r="L16" i="70" s="1"/>
  <c r="G86" i="63" s="1"/>
  <c r="S28" i="70"/>
  <c r="G28" i="70"/>
  <c r="S27" i="70"/>
  <c r="G27" i="70"/>
  <c r="S26" i="70"/>
  <c r="G26" i="70"/>
  <c r="S25" i="70"/>
  <c r="G25" i="70"/>
  <c r="S24" i="70"/>
  <c r="U32" i="70" s="1"/>
  <c r="G24" i="70"/>
  <c r="S23" i="70"/>
  <c r="G23" i="70"/>
  <c r="S22" i="70"/>
  <c r="G22" i="70"/>
  <c r="S21" i="70"/>
  <c r="S30" i="70" s="1"/>
  <c r="S32" i="70" s="1"/>
  <c r="I16" i="70" s="1"/>
  <c r="F86" i="63" s="1"/>
  <c r="G21" i="70"/>
  <c r="G20" i="70"/>
  <c r="O16" i="70"/>
  <c r="H86" i="63" s="1"/>
  <c r="U111" i="69"/>
  <c r="I111" i="69"/>
  <c r="U95" i="69"/>
  <c r="I95" i="69"/>
  <c r="U66" i="69"/>
  <c r="I66" i="69"/>
  <c r="U44" i="69"/>
  <c r="O16" i="69" s="1"/>
  <c r="H85" i="63" s="1"/>
  <c r="Q44" i="69"/>
  <c r="E44" i="69"/>
  <c r="C16" i="69" s="1"/>
  <c r="D85" i="63" s="1"/>
  <c r="U42" i="69"/>
  <c r="S28" i="69"/>
  <c r="G28" i="69"/>
  <c r="S27" i="69"/>
  <c r="G27" i="69"/>
  <c r="S26" i="69"/>
  <c r="G26" i="69"/>
  <c r="S25" i="69"/>
  <c r="G25" i="69"/>
  <c r="S24" i="69"/>
  <c r="U32" i="69" s="1"/>
  <c r="G24" i="69"/>
  <c r="S23" i="69"/>
  <c r="G23" i="69"/>
  <c r="S22" i="69"/>
  <c r="G22" i="69"/>
  <c r="S21" i="69"/>
  <c r="S30" i="69" s="1"/>
  <c r="S32" i="69" s="1"/>
  <c r="I16" i="69" s="1"/>
  <c r="F85" i="63" s="1"/>
  <c r="G21" i="69"/>
  <c r="G20" i="69"/>
  <c r="G30" i="69" s="1"/>
  <c r="G32" i="69" s="1"/>
  <c r="F16" i="69" s="1"/>
  <c r="L16" i="69"/>
  <c r="G85" i="63" s="1"/>
  <c r="U111" i="68"/>
  <c r="I111" i="68"/>
  <c r="U95" i="68"/>
  <c r="I95" i="68"/>
  <c r="U66" i="68"/>
  <c r="I66" i="68"/>
  <c r="U44" i="68"/>
  <c r="Q44" i="68"/>
  <c r="E44" i="68"/>
  <c r="C16" i="68" s="1"/>
  <c r="D84" i="63" s="1"/>
  <c r="U42" i="68"/>
  <c r="L16" i="68" s="1"/>
  <c r="G84" i="63" s="1"/>
  <c r="S28" i="68"/>
  <c r="G28" i="68"/>
  <c r="S27" i="68"/>
  <c r="G27" i="68"/>
  <c r="S26" i="68"/>
  <c r="G26" i="68"/>
  <c r="S25" i="68"/>
  <c r="G25" i="68"/>
  <c r="S24" i="68"/>
  <c r="U32" i="68" s="1"/>
  <c r="G24" i="68"/>
  <c r="S23" i="68"/>
  <c r="G23" i="68"/>
  <c r="S22" i="68"/>
  <c r="G22" i="68"/>
  <c r="S21" i="68"/>
  <c r="S30" i="68" s="1"/>
  <c r="S32" i="68" s="1"/>
  <c r="I16" i="68" s="1"/>
  <c r="F84" i="63" s="1"/>
  <c r="G21" i="68"/>
  <c r="G20" i="68"/>
  <c r="O16" i="68"/>
  <c r="H84" i="63" s="1"/>
  <c r="U111" i="67"/>
  <c r="I111" i="67"/>
  <c r="U95" i="67"/>
  <c r="I95" i="67"/>
  <c r="U66" i="67"/>
  <c r="I66" i="67"/>
  <c r="U44" i="67"/>
  <c r="O16" i="67" s="1"/>
  <c r="H83" i="63" s="1"/>
  <c r="Q44" i="67"/>
  <c r="E44" i="67"/>
  <c r="C16" i="67" s="1"/>
  <c r="D83" i="63" s="1"/>
  <c r="U42" i="67"/>
  <c r="L16" i="67" s="1"/>
  <c r="G83" i="63" s="1"/>
  <c r="S28" i="67"/>
  <c r="G28" i="67"/>
  <c r="S27" i="67"/>
  <c r="G27" i="67"/>
  <c r="S26" i="67"/>
  <c r="G26" i="67"/>
  <c r="S25" i="67"/>
  <c r="G25" i="67"/>
  <c r="S24" i="67"/>
  <c r="U32" i="67" s="1"/>
  <c r="G24" i="67"/>
  <c r="S23" i="67"/>
  <c r="G23" i="67"/>
  <c r="S22" i="67"/>
  <c r="G22" i="67"/>
  <c r="S21" i="67"/>
  <c r="S30" i="67" s="1"/>
  <c r="S32" i="67" s="1"/>
  <c r="I16" i="67" s="1"/>
  <c r="F83" i="63" s="1"/>
  <c r="G21" i="67"/>
  <c r="G20" i="67"/>
  <c r="U111" i="66"/>
  <c r="I111" i="66"/>
  <c r="U95" i="66"/>
  <c r="I95" i="66"/>
  <c r="U66" i="66"/>
  <c r="I66" i="66"/>
  <c r="U44" i="66"/>
  <c r="O16" i="66" s="1"/>
  <c r="H82" i="63" s="1"/>
  <c r="Q44" i="66"/>
  <c r="E44" i="66"/>
  <c r="C16" i="66" s="1"/>
  <c r="D82" i="63" s="1"/>
  <c r="U42" i="66"/>
  <c r="L16" i="66" s="1"/>
  <c r="G82" i="63" s="1"/>
  <c r="S28" i="66"/>
  <c r="G28" i="66"/>
  <c r="S27" i="66"/>
  <c r="G27" i="66"/>
  <c r="S26" i="66"/>
  <c r="G26" i="66"/>
  <c r="S25" i="66"/>
  <c r="G25" i="66"/>
  <c r="S24" i="66"/>
  <c r="U32" i="66" s="1"/>
  <c r="K11" i="66" s="1"/>
  <c r="G24" i="66"/>
  <c r="S23" i="66"/>
  <c r="G23" i="66"/>
  <c r="S22" i="66"/>
  <c r="G22" i="66"/>
  <c r="S21" i="66"/>
  <c r="S30" i="66" s="1"/>
  <c r="S32" i="66" s="1"/>
  <c r="I16" i="66" s="1"/>
  <c r="F82" i="63" s="1"/>
  <c r="G21" i="66"/>
  <c r="G20" i="66"/>
  <c r="U30" i="71" l="1"/>
  <c r="E11" i="71" s="1"/>
  <c r="K11" i="71"/>
  <c r="K11" i="70"/>
  <c r="G30" i="70"/>
  <c r="G32" i="70" s="1"/>
  <c r="F16" i="70" s="1"/>
  <c r="K11" i="69"/>
  <c r="K11" i="68"/>
  <c r="K11" i="67"/>
  <c r="G30" i="67"/>
  <c r="G32" i="67" s="1"/>
  <c r="F16" i="67" s="1"/>
  <c r="G30" i="66"/>
  <c r="G32" i="66" s="1"/>
  <c r="F16" i="66" s="1"/>
  <c r="U30" i="66"/>
  <c r="E11" i="66" s="1"/>
  <c r="U30" i="67"/>
  <c r="E11" i="67" s="1"/>
  <c r="G30" i="68"/>
  <c r="G32" i="68" s="1"/>
  <c r="F16" i="68" s="1"/>
  <c r="U30" i="68"/>
  <c r="E11" i="68" s="1"/>
  <c r="U30" i="69"/>
  <c r="E11" i="69" s="1"/>
  <c r="U30" i="70"/>
  <c r="E11" i="70" s="1"/>
  <c r="G30" i="71"/>
  <c r="G32" i="71" s="1"/>
  <c r="F16" i="71" s="1"/>
  <c r="G30" i="72"/>
  <c r="G32" i="72" s="1"/>
  <c r="F16" i="72" s="1"/>
  <c r="K11" i="72"/>
  <c r="U30" i="72"/>
  <c r="E11" i="72" s="1"/>
  <c r="P11" i="66"/>
  <c r="K13" i="66" s="1"/>
  <c r="C82" i="63" s="1"/>
  <c r="P11" i="69" l="1"/>
  <c r="K13" i="69" s="1"/>
  <c r="C85" i="63" s="1"/>
  <c r="P11" i="71"/>
  <c r="K13" i="71" s="1"/>
  <c r="C87" i="63" s="1"/>
  <c r="P11" i="70"/>
  <c r="E13" i="70" s="1"/>
  <c r="B86" i="63" s="1"/>
  <c r="P11" i="68"/>
  <c r="K13" i="68" s="1"/>
  <c r="C84" i="63" s="1"/>
  <c r="P11" i="67"/>
  <c r="K13" i="67" s="1"/>
  <c r="C83" i="63" s="1"/>
  <c r="E13" i="66"/>
  <c r="B82" i="63" s="1"/>
  <c r="K13" i="70"/>
  <c r="C86" i="63" s="1"/>
  <c r="E87" i="63"/>
  <c r="E85" i="63"/>
  <c r="E83" i="63"/>
  <c r="E88" i="63"/>
  <c r="E86" i="63"/>
  <c r="E84" i="63"/>
  <c r="E82" i="63"/>
  <c r="P11" i="72"/>
  <c r="K13" i="72" s="1"/>
  <c r="C88" i="63" s="1"/>
  <c r="E13" i="69" l="1"/>
  <c r="B85" i="63" s="1"/>
  <c r="E13" i="71"/>
  <c r="B87" i="63" s="1"/>
  <c r="E13" i="68"/>
  <c r="B84" i="63" s="1"/>
  <c r="E13" i="67"/>
  <c r="B83" i="63" s="1"/>
  <c r="E13" i="72"/>
  <c r="B88" i="63" s="1"/>
  <c r="U111" i="57" l="1"/>
  <c r="I111" i="57"/>
  <c r="U95" i="57"/>
  <c r="I95" i="57"/>
  <c r="U66" i="57"/>
  <c r="I66" i="57"/>
  <c r="U44" i="57"/>
  <c r="Q44" i="57"/>
  <c r="E44" i="57"/>
  <c r="U42" i="57"/>
  <c r="S28" i="57"/>
  <c r="G28" i="57"/>
  <c r="S27" i="57"/>
  <c r="G27" i="57"/>
  <c r="S26" i="57"/>
  <c r="G26" i="57"/>
  <c r="S25" i="57"/>
  <c r="G25" i="57"/>
  <c r="S24" i="57"/>
  <c r="U32" i="57" s="1"/>
  <c r="G24" i="57"/>
  <c r="S23" i="57"/>
  <c r="G23" i="57"/>
  <c r="S22" i="57"/>
  <c r="G22" i="57"/>
  <c r="S21" i="57"/>
  <c r="S30" i="57" s="1"/>
  <c r="S32" i="57" s="1"/>
  <c r="G21" i="57"/>
  <c r="G20" i="57"/>
  <c r="G30" i="57" s="1"/>
  <c r="G32" i="57" s="1"/>
  <c r="Q38" i="52"/>
  <c r="Q38" i="40"/>
  <c r="Q27" i="37"/>
  <c r="Q27" i="27"/>
  <c r="R80" i="63"/>
  <c r="R79" i="63"/>
  <c r="R78" i="63"/>
  <c r="R77" i="63"/>
  <c r="R76" i="63"/>
  <c r="R75" i="63"/>
  <c r="R74" i="63"/>
  <c r="R73" i="63"/>
  <c r="R72" i="63"/>
  <c r="R71" i="63"/>
  <c r="R70" i="63"/>
  <c r="R69" i="63"/>
  <c r="R68" i="63"/>
  <c r="R67" i="63"/>
  <c r="R66" i="63"/>
  <c r="R65" i="63"/>
  <c r="R64" i="63"/>
  <c r="R63" i="63"/>
  <c r="R62" i="63"/>
  <c r="R61" i="63"/>
  <c r="R60" i="63"/>
  <c r="R59" i="63"/>
  <c r="R58" i="63"/>
  <c r="R57" i="63"/>
  <c r="R56" i="63"/>
  <c r="R55" i="63"/>
  <c r="R54" i="63"/>
  <c r="R53" i="63"/>
  <c r="R52" i="63"/>
  <c r="R51" i="63"/>
  <c r="R50" i="63"/>
  <c r="R49" i="63"/>
  <c r="R48" i="63"/>
  <c r="R47" i="63"/>
  <c r="R46" i="63"/>
  <c r="R45" i="63"/>
  <c r="R44" i="63"/>
  <c r="R43" i="63"/>
  <c r="R42" i="63"/>
  <c r="R41" i="63"/>
  <c r="R40" i="63"/>
  <c r="R39" i="63"/>
  <c r="R38" i="63"/>
  <c r="R37" i="63"/>
  <c r="R36" i="63"/>
  <c r="R35" i="63"/>
  <c r="R34" i="63"/>
  <c r="R33" i="63"/>
  <c r="R32" i="63"/>
  <c r="R31" i="63"/>
  <c r="R30" i="63"/>
  <c r="R29" i="63"/>
  <c r="R28" i="63"/>
  <c r="R27" i="63"/>
  <c r="R26" i="63"/>
  <c r="R25" i="63"/>
  <c r="R24" i="63"/>
  <c r="R23" i="63"/>
  <c r="R22" i="63"/>
  <c r="R21" i="63"/>
  <c r="R20" i="63"/>
  <c r="Q80" i="63"/>
  <c r="Q79" i="63"/>
  <c r="Q78" i="63"/>
  <c r="Q77" i="63"/>
  <c r="Q76" i="63"/>
  <c r="Q75" i="63"/>
  <c r="Q74" i="63"/>
  <c r="Q73" i="63"/>
  <c r="Q72" i="63"/>
  <c r="Q71" i="63"/>
  <c r="Q70" i="63"/>
  <c r="Q69" i="63"/>
  <c r="Q68" i="63"/>
  <c r="Q67" i="63"/>
  <c r="Q66" i="63"/>
  <c r="Q65" i="63"/>
  <c r="Q64" i="63"/>
  <c r="Q63" i="63"/>
  <c r="Q62" i="63"/>
  <c r="Q61" i="63"/>
  <c r="Q60" i="63"/>
  <c r="Q59" i="63"/>
  <c r="Q58" i="63"/>
  <c r="Q57" i="63"/>
  <c r="Q56" i="63"/>
  <c r="Q55" i="63"/>
  <c r="Q54" i="63"/>
  <c r="Q53" i="63"/>
  <c r="Q52" i="63"/>
  <c r="Q51" i="63"/>
  <c r="Q50" i="63"/>
  <c r="Q49" i="63"/>
  <c r="Q48" i="63"/>
  <c r="Q47" i="63"/>
  <c r="Q46" i="63"/>
  <c r="Q45" i="63"/>
  <c r="Q44" i="63"/>
  <c r="Q43" i="63"/>
  <c r="Q42" i="63"/>
  <c r="Q41" i="63"/>
  <c r="Q40" i="63"/>
  <c r="Q39" i="63"/>
  <c r="Q38" i="63"/>
  <c r="Q37" i="63"/>
  <c r="Q36" i="63"/>
  <c r="Q35" i="63"/>
  <c r="Q34" i="63"/>
  <c r="Q33" i="63"/>
  <c r="Q32" i="63"/>
  <c r="Q31" i="63"/>
  <c r="Q30" i="63"/>
  <c r="Q29" i="63"/>
  <c r="Q28" i="63"/>
  <c r="Q27" i="63"/>
  <c r="Q26" i="63"/>
  <c r="Q25" i="63"/>
  <c r="Q24" i="63"/>
  <c r="Q23" i="63"/>
  <c r="Q22" i="63"/>
  <c r="Q21" i="63"/>
  <c r="Q20" i="63"/>
  <c r="P80" i="63"/>
  <c r="P79" i="63"/>
  <c r="P78" i="63"/>
  <c r="P77" i="63"/>
  <c r="P76" i="63"/>
  <c r="P75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W60" i="63"/>
  <c r="W51" i="63"/>
  <c r="W43" i="63"/>
  <c r="P20" i="63"/>
  <c r="G28" i="62"/>
  <c r="G27" i="62"/>
  <c r="G26" i="62"/>
  <c r="G25" i="62"/>
  <c r="G24" i="62"/>
  <c r="G23" i="62"/>
  <c r="G22" i="62"/>
  <c r="G21" i="62"/>
  <c r="G20" i="62"/>
  <c r="G28" i="61"/>
  <c r="G27" i="61"/>
  <c r="G26" i="61"/>
  <c r="G25" i="61"/>
  <c r="G24" i="61"/>
  <c r="G23" i="61"/>
  <c r="G22" i="61"/>
  <c r="G21" i="61"/>
  <c r="G20" i="61"/>
  <c r="G28" i="60"/>
  <c r="G27" i="60"/>
  <c r="G26" i="60"/>
  <c r="G25" i="60"/>
  <c r="G24" i="60"/>
  <c r="G23" i="60"/>
  <c r="G22" i="60"/>
  <c r="G21" i="60"/>
  <c r="G20" i="60"/>
  <c r="G28" i="59"/>
  <c r="G27" i="59"/>
  <c r="G26" i="59"/>
  <c r="G25" i="59"/>
  <c r="G24" i="59"/>
  <c r="G23" i="59"/>
  <c r="G22" i="59"/>
  <c r="G21" i="59"/>
  <c r="G20" i="59"/>
  <c r="G28" i="58"/>
  <c r="G27" i="58"/>
  <c r="G26" i="58"/>
  <c r="G25" i="58"/>
  <c r="G24" i="58"/>
  <c r="G23" i="58"/>
  <c r="G22" i="58"/>
  <c r="G21" i="58"/>
  <c r="G20" i="58"/>
  <c r="G28" i="56"/>
  <c r="G27" i="56"/>
  <c r="G26" i="56"/>
  <c r="G25" i="56"/>
  <c r="G24" i="56"/>
  <c r="G23" i="56"/>
  <c r="G22" i="56"/>
  <c r="G21" i="56"/>
  <c r="G20" i="56"/>
  <c r="G28" i="55"/>
  <c r="G27" i="55"/>
  <c r="G26" i="55"/>
  <c r="G25" i="55"/>
  <c r="G24" i="55"/>
  <c r="G23" i="55"/>
  <c r="G22" i="55"/>
  <c r="G21" i="55"/>
  <c r="G20" i="55"/>
  <c r="G28" i="54"/>
  <c r="G27" i="54"/>
  <c r="G26" i="54"/>
  <c r="G25" i="54"/>
  <c r="G24" i="54"/>
  <c r="G23" i="54"/>
  <c r="G22" i="54"/>
  <c r="G21" i="54"/>
  <c r="G20" i="54"/>
  <c r="G28" i="53"/>
  <c r="G27" i="53"/>
  <c r="G26" i="53"/>
  <c r="G25" i="53"/>
  <c r="G24" i="53"/>
  <c r="G23" i="53"/>
  <c r="G22" i="53"/>
  <c r="G21" i="53"/>
  <c r="G20" i="53"/>
  <c r="G28" i="52"/>
  <c r="G27" i="52"/>
  <c r="G26" i="52"/>
  <c r="G25" i="52"/>
  <c r="G24" i="52"/>
  <c r="G23" i="52"/>
  <c r="G22" i="52"/>
  <c r="G21" i="52"/>
  <c r="G20" i="52"/>
  <c r="G28" i="51"/>
  <c r="G27" i="51"/>
  <c r="G26" i="51"/>
  <c r="G25" i="51"/>
  <c r="G24" i="51"/>
  <c r="G23" i="51"/>
  <c r="G22" i="51"/>
  <c r="G21" i="51"/>
  <c r="G20" i="51"/>
  <c r="G28" i="50"/>
  <c r="G27" i="50"/>
  <c r="G26" i="50"/>
  <c r="G25" i="50"/>
  <c r="G24" i="50"/>
  <c r="G23" i="50"/>
  <c r="G22" i="50"/>
  <c r="G21" i="50"/>
  <c r="G20" i="50"/>
  <c r="G28" i="49"/>
  <c r="G27" i="49"/>
  <c r="G26" i="49"/>
  <c r="G25" i="49"/>
  <c r="G24" i="49"/>
  <c r="G23" i="49"/>
  <c r="G22" i="49"/>
  <c r="G21" i="49"/>
  <c r="G20" i="49"/>
  <c r="G28" i="48"/>
  <c r="G27" i="48"/>
  <c r="G26" i="48"/>
  <c r="G25" i="48"/>
  <c r="G24" i="48"/>
  <c r="G23" i="48"/>
  <c r="G22" i="48"/>
  <c r="G21" i="48"/>
  <c r="G20" i="48"/>
  <c r="G28" i="47"/>
  <c r="G27" i="47"/>
  <c r="G26" i="47"/>
  <c r="G25" i="47"/>
  <c r="G24" i="47"/>
  <c r="G23" i="47"/>
  <c r="G22" i="47"/>
  <c r="G21" i="47"/>
  <c r="G20" i="47"/>
  <c r="G28" i="46"/>
  <c r="G27" i="46"/>
  <c r="G26" i="46"/>
  <c r="G25" i="46"/>
  <c r="G24" i="46"/>
  <c r="G23" i="46"/>
  <c r="G22" i="46"/>
  <c r="G21" i="46"/>
  <c r="G20" i="46"/>
  <c r="G28" i="45"/>
  <c r="G27" i="45"/>
  <c r="G26" i="45"/>
  <c r="G25" i="45"/>
  <c r="G24" i="45"/>
  <c r="G23" i="45"/>
  <c r="G22" i="45"/>
  <c r="G21" i="45"/>
  <c r="G30" i="45" s="1"/>
  <c r="G32" i="45" s="1"/>
  <c r="G20" i="45"/>
  <c r="G28" i="44"/>
  <c r="G27" i="44"/>
  <c r="G26" i="44"/>
  <c r="G25" i="44"/>
  <c r="G24" i="44"/>
  <c r="G23" i="44"/>
  <c r="G22" i="44"/>
  <c r="G21" i="44"/>
  <c r="G20" i="44"/>
  <c r="G28" i="43"/>
  <c r="G27" i="43"/>
  <c r="G26" i="43"/>
  <c r="G25" i="43"/>
  <c r="G24" i="43"/>
  <c r="G23" i="43"/>
  <c r="G22" i="43"/>
  <c r="G21" i="43"/>
  <c r="G20" i="43"/>
  <c r="G28" i="42"/>
  <c r="G27" i="42"/>
  <c r="G26" i="42"/>
  <c r="G25" i="42"/>
  <c r="G24" i="42"/>
  <c r="G23" i="42"/>
  <c r="G22" i="42"/>
  <c r="G21" i="42"/>
  <c r="G20" i="42"/>
  <c r="G28" i="41"/>
  <c r="G27" i="41"/>
  <c r="G26" i="41"/>
  <c r="G25" i="41"/>
  <c r="G24" i="41"/>
  <c r="G23" i="41"/>
  <c r="G22" i="41"/>
  <c r="G21" i="41"/>
  <c r="G20" i="41"/>
  <c r="G28" i="40"/>
  <c r="G27" i="40"/>
  <c r="G26" i="40"/>
  <c r="G25" i="40"/>
  <c r="G24" i="40"/>
  <c r="G23" i="40"/>
  <c r="G22" i="40"/>
  <c r="G21" i="40"/>
  <c r="G20" i="40"/>
  <c r="G30" i="40" s="1"/>
  <c r="G32" i="40" s="1"/>
  <c r="G28" i="39"/>
  <c r="G27" i="39"/>
  <c r="G26" i="39"/>
  <c r="G25" i="39"/>
  <c r="G24" i="39"/>
  <c r="G23" i="39"/>
  <c r="G22" i="39"/>
  <c r="G21" i="39"/>
  <c r="G20" i="39"/>
  <c r="G28" i="38"/>
  <c r="G27" i="38"/>
  <c r="G26" i="38"/>
  <c r="G25" i="38"/>
  <c r="G24" i="38"/>
  <c r="G23" i="38"/>
  <c r="G22" i="38"/>
  <c r="G21" i="38"/>
  <c r="G20" i="38"/>
  <c r="G28" i="37"/>
  <c r="G27" i="37"/>
  <c r="G26" i="37"/>
  <c r="G25" i="37"/>
  <c r="G24" i="37"/>
  <c r="G23" i="37"/>
  <c r="G22" i="37"/>
  <c r="G21" i="37"/>
  <c r="G20" i="37"/>
  <c r="G28" i="36"/>
  <c r="G27" i="36"/>
  <c r="G26" i="36"/>
  <c r="G25" i="36"/>
  <c r="G24" i="36"/>
  <c r="G23" i="36"/>
  <c r="G22" i="36"/>
  <c r="G21" i="36"/>
  <c r="G20" i="36"/>
  <c r="G28" i="35"/>
  <c r="G27" i="35"/>
  <c r="G26" i="35"/>
  <c r="G25" i="35"/>
  <c r="G24" i="35"/>
  <c r="G23" i="35"/>
  <c r="G22" i="35"/>
  <c r="G21" i="35"/>
  <c r="G20" i="35"/>
  <c r="G28" i="34"/>
  <c r="G27" i="34"/>
  <c r="G26" i="34"/>
  <c r="G25" i="34"/>
  <c r="G24" i="34"/>
  <c r="G23" i="34"/>
  <c r="G22" i="34"/>
  <c r="G21" i="34"/>
  <c r="G20" i="34"/>
  <c r="G28" i="33"/>
  <c r="G27" i="33"/>
  <c r="G26" i="33"/>
  <c r="G25" i="33"/>
  <c r="G24" i="33"/>
  <c r="G23" i="33"/>
  <c r="G22" i="33"/>
  <c r="G21" i="33"/>
  <c r="G20" i="33"/>
  <c r="G28" i="32"/>
  <c r="G27" i="32"/>
  <c r="G26" i="32"/>
  <c r="G25" i="32"/>
  <c r="G24" i="32"/>
  <c r="G23" i="32"/>
  <c r="G22" i="32"/>
  <c r="G21" i="32"/>
  <c r="G20" i="32"/>
  <c r="G28" i="31"/>
  <c r="G27" i="31"/>
  <c r="G26" i="31"/>
  <c r="G25" i="31"/>
  <c r="G24" i="31"/>
  <c r="G23" i="31"/>
  <c r="G22" i="31"/>
  <c r="G21" i="31"/>
  <c r="G20" i="31"/>
  <c r="G28" i="30"/>
  <c r="G27" i="30"/>
  <c r="G26" i="30"/>
  <c r="G25" i="30"/>
  <c r="G24" i="30"/>
  <c r="G23" i="30"/>
  <c r="G22" i="30"/>
  <c r="G21" i="30"/>
  <c r="G20" i="30"/>
  <c r="G28" i="29"/>
  <c r="G27" i="29"/>
  <c r="G26" i="29"/>
  <c r="G25" i="29"/>
  <c r="G24" i="29"/>
  <c r="G23" i="29"/>
  <c r="G22" i="29"/>
  <c r="G21" i="29"/>
  <c r="G20" i="29"/>
  <c r="G28" i="28"/>
  <c r="G27" i="28"/>
  <c r="G26" i="28"/>
  <c r="G25" i="28"/>
  <c r="G24" i="28"/>
  <c r="G23" i="28"/>
  <c r="G22" i="28"/>
  <c r="G21" i="28"/>
  <c r="G20" i="28"/>
  <c r="G28" i="27"/>
  <c r="G27" i="27"/>
  <c r="G26" i="27"/>
  <c r="G25" i="27"/>
  <c r="G24" i="27"/>
  <c r="G23" i="27"/>
  <c r="G22" i="27"/>
  <c r="G21" i="27"/>
  <c r="G20" i="27"/>
  <c r="G28" i="26"/>
  <c r="G27" i="26"/>
  <c r="G26" i="26"/>
  <c r="G25" i="26"/>
  <c r="G24" i="26"/>
  <c r="G23" i="26"/>
  <c r="G22" i="26"/>
  <c r="G21" i="26"/>
  <c r="G20" i="26"/>
  <c r="G28" i="25"/>
  <c r="G27" i="25"/>
  <c r="G26" i="25"/>
  <c r="G25" i="25"/>
  <c r="G24" i="25"/>
  <c r="G23" i="25"/>
  <c r="G22" i="25"/>
  <c r="G21" i="25"/>
  <c r="G20" i="25"/>
  <c r="G28" i="24"/>
  <c r="G27" i="24"/>
  <c r="G26" i="24"/>
  <c r="G25" i="24"/>
  <c r="G24" i="24"/>
  <c r="G23" i="24"/>
  <c r="G22" i="24"/>
  <c r="G21" i="24"/>
  <c r="G20" i="24"/>
  <c r="G28" i="23"/>
  <c r="G27" i="23"/>
  <c r="G26" i="23"/>
  <c r="G25" i="23"/>
  <c r="G24" i="23"/>
  <c r="G23" i="23"/>
  <c r="G22" i="23"/>
  <c r="G21" i="23"/>
  <c r="G20" i="23"/>
  <c r="G28" i="22"/>
  <c r="G27" i="22"/>
  <c r="G26" i="22"/>
  <c r="G25" i="22"/>
  <c r="G24" i="22"/>
  <c r="G23" i="22"/>
  <c r="G22" i="22"/>
  <c r="G21" i="22"/>
  <c r="G20" i="22"/>
  <c r="G28" i="21"/>
  <c r="G27" i="21"/>
  <c r="G26" i="21"/>
  <c r="G25" i="21"/>
  <c r="G24" i="21"/>
  <c r="G23" i="21"/>
  <c r="G22" i="21"/>
  <c r="G21" i="21"/>
  <c r="G20" i="21"/>
  <c r="G28" i="20"/>
  <c r="G27" i="20"/>
  <c r="G26" i="20"/>
  <c r="G25" i="20"/>
  <c r="G24" i="20"/>
  <c r="G23" i="20"/>
  <c r="G22" i="20"/>
  <c r="G21" i="20"/>
  <c r="G20" i="20"/>
  <c r="G30" i="20" s="1"/>
  <c r="G32" i="20" s="1"/>
  <c r="G28" i="19"/>
  <c r="G27" i="19"/>
  <c r="G26" i="19"/>
  <c r="G25" i="19"/>
  <c r="G24" i="19"/>
  <c r="G23" i="19"/>
  <c r="G22" i="19"/>
  <c r="G21" i="19"/>
  <c r="G20" i="19"/>
  <c r="G28" i="18"/>
  <c r="G27" i="18"/>
  <c r="G26" i="18"/>
  <c r="G25" i="18"/>
  <c r="G24" i="18"/>
  <c r="G23" i="18"/>
  <c r="G22" i="18"/>
  <c r="G21" i="18"/>
  <c r="G20" i="18"/>
  <c r="G28" i="17"/>
  <c r="G27" i="17"/>
  <c r="G26" i="17"/>
  <c r="G25" i="17"/>
  <c r="G24" i="17"/>
  <c r="G23" i="17"/>
  <c r="G22" i="17"/>
  <c r="G21" i="17"/>
  <c r="G20" i="17"/>
  <c r="G28" i="15"/>
  <c r="G27" i="15"/>
  <c r="G26" i="15"/>
  <c r="G25" i="15"/>
  <c r="G24" i="15"/>
  <c r="G23" i="15"/>
  <c r="G22" i="15"/>
  <c r="G21" i="15"/>
  <c r="G20" i="15"/>
  <c r="G28" i="14"/>
  <c r="G27" i="14"/>
  <c r="G26" i="14"/>
  <c r="G25" i="14"/>
  <c r="G24" i="14"/>
  <c r="G23" i="14"/>
  <c r="G22" i="14"/>
  <c r="G21" i="14"/>
  <c r="G20" i="14"/>
  <c r="G28" i="13"/>
  <c r="G27" i="13"/>
  <c r="G26" i="13"/>
  <c r="G25" i="13"/>
  <c r="G24" i="13"/>
  <c r="G23" i="13"/>
  <c r="G22" i="13"/>
  <c r="G21" i="13"/>
  <c r="G20" i="13"/>
  <c r="G28" i="12"/>
  <c r="G27" i="12"/>
  <c r="G26" i="12"/>
  <c r="G25" i="12"/>
  <c r="G24" i="12"/>
  <c r="G23" i="12"/>
  <c r="G22" i="12"/>
  <c r="G21" i="12"/>
  <c r="G20" i="12"/>
  <c r="G28" i="11"/>
  <c r="G27" i="11"/>
  <c r="G26" i="11"/>
  <c r="G25" i="11"/>
  <c r="G24" i="11"/>
  <c r="G23" i="11"/>
  <c r="G22" i="11"/>
  <c r="G21" i="11"/>
  <c r="G20" i="11"/>
  <c r="G28" i="10"/>
  <c r="G27" i="10"/>
  <c r="G26" i="10"/>
  <c r="G25" i="10"/>
  <c r="G24" i="10"/>
  <c r="G23" i="10"/>
  <c r="G22" i="10"/>
  <c r="G21" i="10"/>
  <c r="G20" i="10"/>
  <c r="G28" i="9"/>
  <c r="G27" i="9"/>
  <c r="G26" i="9"/>
  <c r="G25" i="9"/>
  <c r="G24" i="9"/>
  <c r="G23" i="9"/>
  <c r="G22" i="9"/>
  <c r="G21" i="9"/>
  <c r="G20" i="9"/>
  <c r="G28" i="8"/>
  <c r="G27" i="8"/>
  <c r="G26" i="8"/>
  <c r="G25" i="8"/>
  <c r="G24" i="8"/>
  <c r="G23" i="8"/>
  <c r="G22" i="8"/>
  <c r="G21" i="8"/>
  <c r="G20" i="8"/>
  <c r="G28" i="7"/>
  <c r="G27" i="7"/>
  <c r="G26" i="7"/>
  <c r="G25" i="7"/>
  <c r="G24" i="7"/>
  <c r="G23" i="7"/>
  <c r="G22" i="7"/>
  <c r="G21" i="7"/>
  <c r="G20" i="7"/>
  <c r="G28" i="6"/>
  <c r="G27" i="6"/>
  <c r="G26" i="6"/>
  <c r="G25" i="6"/>
  <c r="G24" i="6"/>
  <c r="G23" i="6"/>
  <c r="G22" i="6"/>
  <c r="G21" i="6"/>
  <c r="G20" i="6"/>
  <c r="G28" i="5"/>
  <c r="G27" i="5"/>
  <c r="G26" i="5"/>
  <c r="G25" i="5"/>
  <c r="G24" i="5"/>
  <c r="G23" i="5"/>
  <c r="G22" i="5"/>
  <c r="G21" i="5"/>
  <c r="G20" i="5"/>
  <c r="G28" i="4"/>
  <c r="G27" i="4"/>
  <c r="G26" i="4"/>
  <c r="G25" i="4"/>
  <c r="G24" i="4"/>
  <c r="G23" i="4"/>
  <c r="G22" i="4"/>
  <c r="G21" i="4"/>
  <c r="G20" i="4"/>
  <c r="G28" i="3"/>
  <c r="G27" i="3"/>
  <c r="G26" i="3"/>
  <c r="G25" i="3"/>
  <c r="G24" i="3"/>
  <c r="G23" i="3"/>
  <c r="G22" i="3"/>
  <c r="G21" i="3"/>
  <c r="G20" i="3"/>
  <c r="G28" i="2"/>
  <c r="G27" i="2"/>
  <c r="G26" i="2"/>
  <c r="G25" i="2"/>
  <c r="G24" i="2"/>
  <c r="G23" i="2"/>
  <c r="G22" i="2"/>
  <c r="G21" i="2"/>
  <c r="G20" i="2"/>
  <c r="G28" i="1"/>
  <c r="G27" i="1"/>
  <c r="G26" i="1"/>
  <c r="G25" i="1"/>
  <c r="G24" i="1"/>
  <c r="G23" i="1"/>
  <c r="G22" i="1"/>
  <c r="G21" i="1"/>
  <c r="G20" i="1"/>
  <c r="G30" i="1" s="1"/>
  <c r="G32" i="1" s="1"/>
  <c r="X58" i="63" l="1"/>
  <c r="X57" i="63"/>
  <c r="X56" i="63"/>
  <c r="X54" i="63"/>
  <c r="X55" i="63"/>
  <c r="X59" i="63"/>
  <c r="X48" i="63"/>
  <c r="X47" i="63"/>
  <c r="X46" i="63"/>
  <c r="X50" i="63"/>
  <c r="X49" i="63"/>
  <c r="X39" i="63"/>
  <c r="X38" i="63"/>
  <c r="X42" i="63"/>
  <c r="X41" i="63"/>
  <c r="X40" i="63"/>
  <c r="G30" i="6"/>
  <c r="G32" i="6" s="1"/>
  <c r="G30" i="62"/>
  <c r="G32" i="62" s="1"/>
  <c r="G30" i="61"/>
  <c r="G32" i="61" s="1"/>
  <c r="G30" i="60"/>
  <c r="G32" i="60" s="1"/>
  <c r="U30" i="57"/>
  <c r="G30" i="56"/>
  <c r="G32" i="56" s="1"/>
  <c r="G30" i="55"/>
  <c r="G32" i="55" s="1"/>
  <c r="G30" i="53"/>
  <c r="G32" i="53" s="1"/>
  <c r="G30" i="51"/>
  <c r="G32" i="51" s="1"/>
  <c r="G30" i="49"/>
  <c r="G32" i="49" s="1"/>
  <c r="G30" i="47"/>
  <c r="G32" i="47" s="1"/>
  <c r="G30" i="42"/>
  <c r="G32" i="42" s="1"/>
  <c r="G30" i="38"/>
  <c r="G32" i="38" s="1"/>
  <c r="G30" i="36"/>
  <c r="G32" i="36" s="1"/>
  <c r="G30" i="34"/>
  <c r="G32" i="34" s="1"/>
  <c r="G30" i="32"/>
  <c r="G32" i="32" s="1"/>
  <c r="G30" i="30"/>
  <c r="G32" i="30" s="1"/>
  <c r="G30" i="28"/>
  <c r="G32" i="28" s="1"/>
  <c r="G30" i="26"/>
  <c r="G32" i="26" s="1"/>
  <c r="G30" i="24"/>
  <c r="G32" i="24" s="1"/>
  <c r="G30" i="22"/>
  <c r="G32" i="22" s="1"/>
  <c r="G30" i="13"/>
  <c r="G32" i="13" s="1"/>
  <c r="G30" i="18"/>
  <c r="G32" i="18" s="1"/>
  <c r="G30" i="15"/>
  <c r="G32" i="15" s="1"/>
  <c r="G30" i="11"/>
  <c r="G32" i="11" s="1"/>
  <c r="G30" i="9"/>
  <c r="G32" i="9" s="1"/>
  <c r="G30" i="5"/>
  <c r="G32" i="5" s="1"/>
  <c r="G30" i="3"/>
  <c r="G32" i="3" s="1"/>
  <c r="G30" i="2"/>
  <c r="G32" i="2" s="1"/>
  <c r="G30" i="4"/>
  <c r="G32" i="4" s="1"/>
  <c r="G30" i="7"/>
  <c r="G32" i="7" s="1"/>
  <c r="G30" i="8"/>
  <c r="G32" i="8" s="1"/>
  <c r="G30" i="10"/>
  <c r="G32" i="10" s="1"/>
  <c r="G30" i="12"/>
  <c r="G32" i="12" s="1"/>
  <c r="G30" i="14"/>
  <c r="G32" i="14" s="1"/>
  <c r="G30" i="17"/>
  <c r="G32" i="17" s="1"/>
  <c r="G30" i="19"/>
  <c r="G32" i="19" s="1"/>
  <c r="G30" i="21"/>
  <c r="G32" i="21" s="1"/>
  <c r="G30" i="23"/>
  <c r="G32" i="23" s="1"/>
  <c r="G30" i="25"/>
  <c r="G32" i="25" s="1"/>
  <c r="G30" i="27"/>
  <c r="G32" i="27" s="1"/>
  <c r="G30" i="29"/>
  <c r="G32" i="29" s="1"/>
  <c r="G30" i="31"/>
  <c r="G32" i="31" s="1"/>
  <c r="G30" i="33"/>
  <c r="G32" i="33" s="1"/>
  <c r="G30" i="35"/>
  <c r="G32" i="35" s="1"/>
  <c r="G30" i="37"/>
  <c r="G32" i="37" s="1"/>
  <c r="G30" i="39"/>
  <c r="G32" i="39" s="1"/>
  <c r="G30" i="41"/>
  <c r="G32" i="41" s="1"/>
  <c r="G30" i="43"/>
  <c r="G32" i="43" s="1"/>
  <c r="G30" i="44"/>
  <c r="G32" i="44" s="1"/>
  <c r="G30" i="46"/>
  <c r="G32" i="46" s="1"/>
  <c r="F16" i="46" s="1"/>
  <c r="E65" i="63" s="1"/>
  <c r="G30" i="48"/>
  <c r="G32" i="48" s="1"/>
  <c r="G30" i="50"/>
  <c r="G32" i="50" s="1"/>
  <c r="G30" i="52"/>
  <c r="G32" i="52" s="1"/>
  <c r="G30" i="54"/>
  <c r="G32" i="54" s="1"/>
  <c r="G30" i="58"/>
  <c r="G32" i="58" s="1"/>
  <c r="G30" i="59"/>
  <c r="G32" i="59" s="1"/>
  <c r="Y29" i="63"/>
  <c r="W34" i="63"/>
  <c r="J44" i="63"/>
  <c r="I44" i="63" s="1"/>
  <c r="J80" i="63"/>
  <c r="I80" i="63" s="1"/>
  <c r="J79" i="63"/>
  <c r="I79" i="63" s="1"/>
  <c r="J78" i="63"/>
  <c r="I78" i="63" s="1"/>
  <c r="J77" i="63"/>
  <c r="I77" i="63" s="1"/>
  <c r="J76" i="63"/>
  <c r="I76" i="63" s="1"/>
  <c r="J75" i="63"/>
  <c r="I75" i="63" s="1"/>
  <c r="J74" i="63"/>
  <c r="I74" i="63" s="1"/>
  <c r="J73" i="63"/>
  <c r="I73" i="63" s="1"/>
  <c r="J72" i="63"/>
  <c r="I72" i="63" s="1"/>
  <c r="J71" i="63"/>
  <c r="I71" i="63" s="1"/>
  <c r="J70" i="63"/>
  <c r="I70" i="63" s="1"/>
  <c r="J69" i="63"/>
  <c r="I69" i="63" s="1"/>
  <c r="J68" i="63"/>
  <c r="I68" i="63" s="1"/>
  <c r="J67" i="63"/>
  <c r="I67" i="63" s="1"/>
  <c r="J66" i="63"/>
  <c r="I66" i="63" s="1"/>
  <c r="J65" i="63"/>
  <c r="I65" i="63" s="1"/>
  <c r="J64" i="63"/>
  <c r="I64" i="63" s="1"/>
  <c r="J63" i="63"/>
  <c r="I63" i="63" s="1"/>
  <c r="J62" i="63"/>
  <c r="I62" i="63" s="1"/>
  <c r="J61" i="63"/>
  <c r="I61" i="63" s="1"/>
  <c r="J60" i="63"/>
  <c r="I60" i="63" s="1"/>
  <c r="J59" i="63"/>
  <c r="I59" i="63" s="1"/>
  <c r="J58" i="63"/>
  <c r="I58" i="63" s="1"/>
  <c r="J57" i="63"/>
  <c r="I57" i="63" s="1"/>
  <c r="J56" i="63"/>
  <c r="I56" i="63" s="1"/>
  <c r="J55" i="63"/>
  <c r="I55" i="63" s="1"/>
  <c r="J54" i="63"/>
  <c r="I54" i="63" s="1"/>
  <c r="J53" i="63"/>
  <c r="I53" i="63" s="1"/>
  <c r="J52" i="63"/>
  <c r="I52" i="63" s="1"/>
  <c r="J51" i="63"/>
  <c r="I51" i="63" s="1"/>
  <c r="J50" i="63"/>
  <c r="I50" i="63" s="1"/>
  <c r="J49" i="63"/>
  <c r="I49" i="63" s="1"/>
  <c r="J48" i="63"/>
  <c r="I48" i="63" s="1"/>
  <c r="J47" i="63"/>
  <c r="I47" i="63" s="1"/>
  <c r="J46" i="63"/>
  <c r="I46" i="63" s="1"/>
  <c r="J45" i="63"/>
  <c r="I45" i="63" s="1"/>
  <c r="J43" i="63"/>
  <c r="I43" i="63" s="1"/>
  <c r="J42" i="63"/>
  <c r="I42" i="63" s="1"/>
  <c r="J41" i="63"/>
  <c r="I41" i="63" s="1"/>
  <c r="J40" i="63"/>
  <c r="I40" i="63" s="1"/>
  <c r="J39" i="63"/>
  <c r="I39" i="63" s="1"/>
  <c r="J38" i="63"/>
  <c r="I38" i="63" s="1"/>
  <c r="J37" i="63"/>
  <c r="I37" i="63" s="1"/>
  <c r="J36" i="63"/>
  <c r="I36" i="63" s="1"/>
  <c r="J35" i="63"/>
  <c r="I35" i="63" s="1"/>
  <c r="J34" i="63"/>
  <c r="I34" i="63" s="1"/>
  <c r="J33" i="63"/>
  <c r="I33" i="63" s="1"/>
  <c r="J32" i="63"/>
  <c r="I32" i="63" s="1"/>
  <c r="J31" i="63"/>
  <c r="I31" i="63" s="1"/>
  <c r="J30" i="63"/>
  <c r="I30" i="63" s="1"/>
  <c r="J29" i="63"/>
  <c r="I29" i="63" s="1"/>
  <c r="J28" i="63"/>
  <c r="I28" i="63" s="1"/>
  <c r="J27" i="63"/>
  <c r="I27" i="63" s="1"/>
  <c r="J26" i="63"/>
  <c r="I26" i="63" s="1"/>
  <c r="J25" i="63"/>
  <c r="I25" i="63" s="1"/>
  <c r="J24" i="63"/>
  <c r="I24" i="63" s="1"/>
  <c r="J22" i="63"/>
  <c r="I22" i="63" s="1"/>
  <c r="J21" i="63"/>
  <c r="I21" i="63" s="1"/>
  <c r="J20" i="63"/>
  <c r="I20" i="63" s="1"/>
  <c r="J23" i="63"/>
  <c r="I23" i="63" s="1"/>
  <c r="W26" i="63"/>
  <c r="X25" i="63" s="1"/>
  <c r="U111" i="45"/>
  <c r="I111" i="45"/>
  <c r="U95" i="45"/>
  <c r="I95" i="45"/>
  <c r="U66" i="45"/>
  <c r="I66" i="45"/>
  <c r="U44" i="45"/>
  <c r="O16" i="45" s="1"/>
  <c r="H64" i="63" s="1"/>
  <c r="Q44" i="45"/>
  <c r="E44" i="45"/>
  <c r="C16" i="45" s="1"/>
  <c r="D64" i="63" s="1"/>
  <c r="U42" i="45"/>
  <c r="L16" i="45" s="1"/>
  <c r="G64" i="63" s="1"/>
  <c r="S28" i="45"/>
  <c r="S27" i="45"/>
  <c r="S26" i="45"/>
  <c r="S25" i="45"/>
  <c r="S24" i="45"/>
  <c r="S23" i="45"/>
  <c r="S22" i="45"/>
  <c r="S21" i="45"/>
  <c r="S30" i="45" s="1"/>
  <c r="S32" i="45" s="1"/>
  <c r="I16" i="45" s="1"/>
  <c r="F64" i="63" s="1"/>
  <c r="U111" i="46"/>
  <c r="I111" i="46"/>
  <c r="U95" i="46"/>
  <c r="I95" i="46"/>
  <c r="U66" i="46"/>
  <c r="I66" i="46"/>
  <c r="U44" i="46"/>
  <c r="O16" i="46" s="1"/>
  <c r="H65" i="63" s="1"/>
  <c r="Q44" i="46"/>
  <c r="E44" i="46"/>
  <c r="C16" i="46" s="1"/>
  <c r="D65" i="63" s="1"/>
  <c r="U42" i="46"/>
  <c r="L16" i="46" s="1"/>
  <c r="G65" i="63" s="1"/>
  <c r="S28" i="46"/>
  <c r="S27" i="46"/>
  <c r="S26" i="46"/>
  <c r="S25" i="46"/>
  <c r="S24" i="46"/>
  <c r="S23" i="46"/>
  <c r="S22" i="46"/>
  <c r="S21" i="46"/>
  <c r="U111" i="47"/>
  <c r="I111" i="47"/>
  <c r="U95" i="47"/>
  <c r="I95" i="47"/>
  <c r="U66" i="47"/>
  <c r="I66" i="47"/>
  <c r="U44" i="47"/>
  <c r="O16" i="47" s="1"/>
  <c r="H66" i="63" s="1"/>
  <c r="Q44" i="47"/>
  <c r="E44" i="47"/>
  <c r="C16" i="47" s="1"/>
  <c r="D66" i="63" s="1"/>
  <c r="U42" i="47"/>
  <c r="L16" i="47" s="1"/>
  <c r="G66" i="63" s="1"/>
  <c r="S28" i="47"/>
  <c r="S27" i="47"/>
  <c r="S26" i="47"/>
  <c r="S25" i="47"/>
  <c r="S24" i="47"/>
  <c r="S23" i="47"/>
  <c r="S22" i="47"/>
  <c r="S21" i="47"/>
  <c r="F16" i="47"/>
  <c r="E66" i="63" s="1"/>
  <c r="X30" i="63" l="1"/>
  <c r="X32" i="63"/>
  <c r="X29" i="63"/>
  <c r="X31" i="63"/>
  <c r="X33" i="63"/>
  <c r="Y32" i="63" s="1"/>
  <c r="U32" i="47"/>
  <c r="U30" i="45"/>
  <c r="U30" i="46"/>
  <c r="U32" i="45"/>
  <c r="S30" i="47"/>
  <c r="S32" i="47" s="1"/>
  <c r="I16" i="47" s="1"/>
  <c r="F66" i="63" s="1"/>
  <c r="F16" i="45"/>
  <c r="E64" i="63" s="1"/>
  <c r="U32" i="46"/>
  <c r="S30" i="46"/>
  <c r="S32" i="46" s="1"/>
  <c r="I16" i="46" s="1"/>
  <c r="F65" i="63" s="1"/>
  <c r="X21" i="63"/>
  <c r="X22" i="63"/>
  <c r="X23" i="63"/>
  <c r="X24" i="63"/>
  <c r="U30" i="47"/>
  <c r="S23" i="29"/>
  <c r="E44" i="16"/>
  <c r="C16" i="16" s="1"/>
  <c r="D35" i="63" s="1"/>
  <c r="G20" i="16"/>
  <c r="U111" i="62" l="1"/>
  <c r="I111" i="62"/>
  <c r="U95" i="62"/>
  <c r="I95" i="62"/>
  <c r="U66" i="62"/>
  <c r="I66" i="62"/>
  <c r="U44" i="62"/>
  <c r="O16" i="62" s="1"/>
  <c r="H81" i="63" s="1"/>
  <c r="Q44" i="62"/>
  <c r="E44" i="62"/>
  <c r="C16" i="62" s="1"/>
  <c r="D81" i="63" s="1"/>
  <c r="U42" i="62"/>
  <c r="L16" i="62" s="1"/>
  <c r="G81" i="63" s="1"/>
  <c r="S28" i="62"/>
  <c r="S27" i="62"/>
  <c r="S26" i="62"/>
  <c r="S25" i="62"/>
  <c r="S24" i="62"/>
  <c r="S23" i="62"/>
  <c r="S22" i="62"/>
  <c r="S21" i="62"/>
  <c r="U111" i="61"/>
  <c r="I111" i="61"/>
  <c r="U95" i="61"/>
  <c r="I95" i="61"/>
  <c r="U66" i="61"/>
  <c r="I66" i="61"/>
  <c r="U44" i="61"/>
  <c r="O16" i="61" s="1"/>
  <c r="H80" i="63" s="1"/>
  <c r="Q44" i="61"/>
  <c r="E44" i="61"/>
  <c r="C16" i="61" s="1"/>
  <c r="D80" i="63" s="1"/>
  <c r="U42" i="61"/>
  <c r="L16" i="61" s="1"/>
  <c r="G80" i="63" s="1"/>
  <c r="S28" i="61"/>
  <c r="S27" i="61"/>
  <c r="S26" i="61"/>
  <c r="S25" i="61"/>
  <c r="S24" i="61"/>
  <c r="S23" i="61"/>
  <c r="S22" i="61"/>
  <c r="S21" i="61"/>
  <c r="U111" i="60"/>
  <c r="I111" i="60"/>
  <c r="U95" i="60"/>
  <c r="I95" i="60"/>
  <c r="U66" i="60"/>
  <c r="I66" i="60"/>
  <c r="U44" i="60"/>
  <c r="O16" i="60" s="1"/>
  <c r="H79" i="63" s="1"/>
  <c r="Q44" i="60"/>
  <c r="E44" i="60"/>
  <c r="C16" i="60" s="1"/>
  <c r="D79" i="63" s="1"/>
  <c r="U42" i="60"/>
  <c r="L16" i="60" s="1"/>
  <c r="G79" i="63" s="1"/>
  <c r="S28" i="60"/>
  <c r="S27" i="60"/>
  <c r="S26" i="60"/>
  <c r="S25" i="60"/>
  <c r="S24" i="60"/>
  <c r="U32" i="60" s="1"/>
  <c r="S23" i="60"/>
  <c r="S22" i="60"/>
  <c r="S21" i="60"/>
  <c r="U111" i="59"/>
  <c r="I111" i="59"/>
  <c r="U95" i="59"/>
  <c r="I95" i="59"/>
  <c r="U66" i="59"/>
  <c r="I66" i="59"/>
  <c r="U44" i="59"/>
  <c r="O16" i="59" s="1"/>
  <c r="H78" i="63" s="1"/>
  <c r="Q44" i="59"/>
  <c r="E44" i="59"/>
  <c r="C16" i="59" s="1"/>
  <c r="D78" i="63" s="1"/>
  <c r="U42" i="59"/>
  <c r="L16" i="59" s="1"/>
  <c r="G78" i="63" s="1"/>
  <c r="S28" i="59"/>
  <c r="S27" i="59"/>
  <c r="S26" i="59"/>
  <c r="S25" i="59"/>
  <c r="S24" i="59"/>
  <c r="U32" i="59" s="1"/>
  <c r="S23" i="59"/>
  <c r="S22" i="59"/>
  <c r="S21" i="59"/>
  <c r="U111" i="58"/>
  <c r="I111" i="58"/>
  <c r="U95" i="58"/>
  <c r="I95" i="58"/>
  <c r="U66" i="58"/>
  <c r="I66" i="58"/>
  <c r="U44" i="58"/>
  <c r="O16" i="58" s="1"/>
  <c r="H77" i="63" s="1"/>
  <c r="Q44" i="58"/>
  <c r="E44" i="58"/>
  <c r="C16" i="58" s="1"/>
  <c r="D77" i="63" s="1"/>
  <c r="U42" i="58"/>
  <c r="L16" i="58" s="1"/>
  <c r="G77" i="63" s="1"/>
  <c r="S28" i="58"/>
  <c r="S27" i="58"/>
  <c r="S26" i="58"/>
  <c r="S25" i="58"/>
  <c r="S24" i="58"/>
  <c r="S23" i="58"/>
  <c r="S22" i="58"/>
  <c r="S21" i="58"/>
  <c r="F16" i="58"/>
  <c r="E77" i="63" s="1"/>
  <c r="O16" i="57"/>
  <c r="H76" i="63" s="1"/>
  <c r="C16" i="57"/>
  <c r="D76" i="63" s="1"/>
  <c r="L16" i="57"/>
  <c r="G76" i="63" s="1"/>
  <c r="I16" i="57"/>
  <c r="F76" i="63" s="1"/>
  <c r="U111" i="56"/>
  <c r="I111" i="56"/>
  <c r="U95" i="56"/>
  <c r="I95" i="56"/>
  <c r="U66" i="56"/>
  <c r="I66" i="56"/>
  <c r="U44" i="56"/>
  <c r="O16" i="56" s="1"/>
  <c r="H75" i="63" s="1"/>
  <c r="Q44" i="56"/>
  <c r="E44" i="56"/>
  <c r="C16" i="56" s="1"/>
  <c r="D75" i="63" s="1"/>
  <c r="U42" i="56"/>
  <c r="L16" i="56" s="1"/>
  <c r="G75" i="63" s="1"/>
  <c r="S28" i="56"/>
  <c r="S27" i="56"/>
  <c r="S26" i="56"/>
  <c r="S25" i="56"/>
  <c r="S24" i="56"/>
  <c r="S23" i="56"/>
  <c r="S22" i="56"/>
  <c r="S21" i="56"/>
  <c r="U111" i="55"/>
  <c r="I111" i="55"/>
  <c r="U95" i="55"/>
  <c r="I95" i="55"/>
  <c r="U66" i="55"/>
  <c r="I66" i="55"/>
  <c r="U44" i="55"/>
  <c r="O16" i="55" s="1"/>
  <c r="H74" i="63" s="1"/>
  <c r="Q44" i="55"/>
  <c r="E44" i="55"/>
  <c r="C16" i="55" s="1"/>
  <c r="D74" i="63" s="1"/>
  <c r="U42" i="55"/>
  <c r="L16" i="55" s="1"/>
  <c r="G74" i="63" s="1"/>
  <c r="S28" i="55"/>
  <c r="S27" i="55"/>
  <c r="S26" i="55"/>
  <c r="S25" i="55"/>
  <c r="S24" i="55"/>
  <c r="S23" i="55"/>
  <c r="S22" i="55"/>
  <c r="S21" i="55"/>
  <c r="U111" i="54"/>
  <c r="I111" i="54"/>
  <c r="U95" i="54"/>
  <c r="I95" i="54"/>
  <c r="U66" i="54"/>
  <c r="I66" i="54"/>
  <c r="U44" i="54"/>
  <c r="O16" i="54" s="1"/>
  <c r="H73" i="63" s="1"/>
  <c r="Q44" i="54"/>
  <c r="E44" i="54"/>
  <c r="C16" i="54" s="1"/>
  <c r="D73" i="63" s="1"/>
  <c r="U42" i="54"/>
  <c r="L16" i="54" s="1"/>
  <c r="G73" i="63" s="1"/>
  <c r="S28" i="54"/>
  <c r="S27" i="54"/>
  <c r="S26" i="54"/>
  <c r="S25" i="54"/>
  <c r="S24" i="54"/>
  <c r="S23" i="54"/>
  <c r="S22" i="54"/>
  <c r="S21" i="54"/>
  <c r="U111" i="53"/>
  <c r="I111" i="53"/>
  <c r="U95" i="53"/>
  <c r="I95" i="53"/>
  <c r="U66" i="53"/>
  <c r="I66" i="53"/>
  <c r="U44" i="53"/>
  <c r="O16" i="53" s="1"/>
  <c r="H72" i="63" s="1"/>
  <c r="Q44" i="53"/>
  <c r="E44" i="53"/>
  <c r="C16" i="53" s="1"/>
  <c r="D72" i="63" s="1"/>
  <c r="U42" i="53"/>
  <c r="L16" i="53" s="1"/>
  <c r="G72" i="63" s="1"/>
  <c r="S28" i="53"/>
  <c r="S27" i="53"/>
  <c r="S26" i="53"/>
  <c r="S25" i="53"/>
  <c r="S24" i="53"/>
  <c r="S23" i="53"/>
  <c r="S22" i="53"/>
  <c r="S21" i="53"/>
  <c r="U111" i="52"/>
  <c r="I111" i="52"/>
  <c r="U95" i="52"/>
  <c r="I95" i="52"/>
  <c r="U66" i="52"/>
  <c r="I66" i="52"/>
  <c r="U44" i="52"/>
  <c r="O16" i="52" s="1"/>
  <c r="H71" i="63" s="1"/>
  <c r="Q44" i="52"/>
  <c r="E44" i="52"/>
  <c r="C16" i="52" s="1"/>
  <c r="D71" i="63" s="1"/>
  <c r="U42" i="52"/>
  <c r="L16" i="52" s="1"/>
  <c r="G71" i="63" s="1"/>
  <c r="S28" i="52"/>
  <c r="S27" i="52"/>
  <c r="S26" i="52"/>
  <c r="S25" i="52"/>
  <c r="S24" i="52"/>
  <c r="S23" i="52"/>
  <c r="S22" i="52"/>
  <c r="S21" i="52"/>
  <c r="U111" i="51"/>
  <c r="I111" i="51"/>
  <c r="U95" i="51"/>
  <c r="I95" i="51"/>
  <c r="U66" i="51"/>
  <c r="I66" i="51"/>
  <c r="U44" i="51"/>
  <c r="O16" i="51" s="1"/>
  <c r="H70" i="63" s="1"/>
  <c r="Q44" i="51"/>
  <c r="E44" i="51"/>
  <c r="C16" i="51" s="1"/>
  <c r="D70" i="63" s="1"/>
  <c r="U42" i="51"/>
  <c r="L16" i="51" s="1"/>
  <c r="G70" i="63" s="1"/>
  <c r="S28" i="51"/>
  <c r="S27" i="51"/>
  <c r="S26" i="51"/>
  <c r="S25" i="51"/>
  <c r="S24" i="51"/>
  <c r="S23" i="51"/>
  <c r="S22" i="51"/>
  <c r="S21" i="51"/>
  <c r="U111" i="50"/>
  <c r="I111" i="50"/>
  <c r="U95" i="50"/>
  <c r="I95" i="50"/>
  <c r="U66" i="50"/>
  <c r="I66" i="50"/>
  <c r="U44" i="50"/>
  <c r="O16" i="50" s="1"/>
  <c r="H69" i="63" s="1"/>
  <c r="Q44" i="50"/>
  <c r="E44" i="50"/>
  <c r="C16" i="50" s="1"/>
  <c r="D69" i="63" s="1"/>
  <c r="U42" i="50"/>
  <c r="L16" i="50" s="1"/>
  <c r="G69" i="63" s="1"/>
  <c r="S28" i="50"/>
  <c r="S27" i="50"/>
  <c r="S26" i="50"/>
  <c r="S25" i="50"/>
  <c r="S24" i="50"/>
  <c r="S23" i="50"/>
  <c r="S22" i="50"/>
  <c r="S21" i="50"/>
  <c r="F16" i="50"/>
  <c r="E69" i="63" s="1"/>
  <c r="U111" i="49"/>
  <c r="I111" i="49"/>
  <c r="U95" i="49"/>
  <c r="I95" i="49"/>
  <c r="U66" i="49"/>
  <c r="I66" i="49"/>
  <c r="U44" i="49"/>
  <c r="O16" i="49" s="1"/>
  <c r="H68" i="63" s="1"/>
  <c r="Q44" i="49"/>
  <c r="E44" i="49"/>
  <c r="C16" i="49" s="1"/>
  <c r="D68" i="63" s="1"/>
  <c r="U42" i="49"/>
  <c r="L16" i="49" s="1"/>
  <c r="G68" i="63" s="1"/>
  <c r="S28" i="49"/>
  <c r="S27" i="49"/>
  <c r="S26" i="49"/>
  <c r="S25" i="49"/>
  <c r="S24" i="49"/>
  <c r="S23" i="49"/>
  <c r="S22" i="49"/>
  <c r="S21" i="49"/>
  <c r="U111" i="48"/>
  <c r="I111" i="48"/>
  <c r="U95" i="48"/>
  <c r="I95" i="48"/>
  <c r="U66" i="48"/>
  <c r="I66" i="48"/>
  <c r="U44" i="48"/>
  <c r="O16" i="48" s="1"/>
  <c r="H67" i="63" s="1"/>
  <c r="Q44" i="48"/>
  <c r="E44" i="48"/>
  <c r="C16" i="48" s="1"/>
  <c r="D67" i="63" s="1"/>
  <c r="U42" i="48"/>
  <c r="L16" i="48" s="1"/>
  <c r="G67" i="63" s="1"/>
  <c r="S28" i="48"/>
  <c r="S27" i="48"/>
  <c r="S26" i="48"/>
  <c r="S25" i="48"/>
  <c r="S24" i="48"/>
  <c r="S23" i="48"/>
  <c r="S22" i="48"/>
  <c r="S21" i="48"/>
  <c r="K11" i="47"/>
  <c r="U111" i="44"/>
  <c r="I111" i="44"/>
  <c r="U95" i="44"/>
  <c r="I95" i="44"/>
  <c r="U66" i="44"/>
  <c r="I66" i="44"/>
  <c r="U44" i="44"/>
  <c r="O16" i="44" s="1"/>
  <c r="H63" i="63" s="1"/>
  <c r="Q44" i="44"/>
  <c r="E44" i="44"/>
  <c r="C16" i="44" s="1"/>
  <c r="D63" i="63" s="1"/>
  <c r="U42" i="44"/>
  <c r="L16" i="44" s="1"/>
  <c r="G63" i="63" s="1"/>
  <c r="S28" i="44"/>
  <c r="S27" i="44"/>
  <c r="S26" i="44"/>
  <c r="S25" i="44"/>
  <c r="S24" i="44"/>
  <c r="S23" i="44"/>
  <c r="S22" i="44"/>
  <c r="S21" i="44"/>
  <c r="U111" i="43"/>
  <c r="I111" i="43"/>
  <c r="U95" i="43"/>
  <c r="I95" i="43"/>
  <c r="U66" i="43"/>
  <c r="I66" i="43"/>
  <c r="U44" i="43"/>
  <c r="O16" i="43" s="1"/>
  <c r="H62" i="63" s="1"/>
  <c r="Q44" i="43"/>
  <c r="E44" i="43"/>
  <c r="C16" i="43" s="1"/>
  <c r="D62" i="63" s="1"/>
  <c r="U42" i="43"/>
  <c r="L16" i="43" s="1"/>
  <c r="G62" i="63" s="1"/>
  <c r="S28" i="43"/>
  <c r="S27" i="43"/>
  <c r="S26" i="43"/>
  <c r="S25" i="43"/>
  <c r="S24" i="43"/>
  <c r="S23" i="43"/>
  <c r="S22" i="43"/>
  <c r="S21" i="43"/>
  <c r="U111" i="42"/>
  <c r="I111" i="42"/>
  <c r="U95" i="42"/>
  <c r="I95" i="42"/>
  <c r="U66" i="42"/>
  <c r="I66" i="42"/>
  <c r="U44" i="42"/>
  <c r="O16" i="42" s="1"/>
  <c r="H61" i="63" s="1"/>
  <c r="Q44" i="42"/>
  <c r="E44" i="42"/>
  <c r="C16" i="42" s="1"/>
  <c r="D61" i="63" s="1"/>
  <c r="U42" i="42"/>
  <c r="L16" i="42" s="1"/>
  <c r="G61" i="63" s="1"/>
  <c r="S28" i="42"/>
  <c r="S27" i="42"/>
  <c r="S26" i="42"/>
  <c r="S25" i="42"/>
  <c r="S24" i="42"/>
  <c r="S23" i="42"/>
  <c r="S22" i="42"/>
  <c r="S21" i="42"/>
  <c r="U111" i="41"/>
  <c r="I111" i="41"/>
  <c r="U95" i="41"/>
  <c r="I95" i="41"/>
  <c r="U66" i="41"/>
  <c r="I66" i="41"/>
  <c r="U44" i="41"/>
  <c r="O16" i="41" s="1"/>
  <c r="H60" i="63" s="1"/>
  <c r="Q44" i="41"/>
  <c r="E44" i="41"/>
  <c r="C16" i="41" s="1"/>
  <c r="D60" i="63" s="1"/>
  <c r="U42" i="41"/>
  <c r="L16" i="41" s="1"/>
  <c r="G60" i="63" s="1"/>
  <c r="S28" i="41"/>
  <c r="S27" i="41"/>
  <c r="S26" i="41"/>
  <c r="S25" i="41"/>
  <c r="S24" i="41"/>
  <c r="S23" i="41"/>
  <c r="S22" i="41"/>
  <c r="S21" i="41"/>
  <c r="U111" i="40"/>
  <c r="I111" i="40"/>
  <c r="U95" i="40"/>
  <c r="I95" i="40"/>
  <c r="U66" i="40"/>
  <c r="I66" i="40"/>
  <c r="U44" i="40"/>
  <c r="O16" i="40" s="1"/>
  <c r="H59" i="63" s="1"/>
  <c r="Q44" i="40"/>
  <c r="E44" i="40"/>
  <c r="C16" i="40" s="1"/>
  <c r="D59" i="63" s="1"/>
  <c r="U42" i="40"/>
  <c r="L16" i="40" s="1"/>
  <c r="G59" i="63" s="1"/>
  <c r="S28" i="40"/>
  <c r="S27" i="40"/>
  <c r="S26" i="40"/>
  <c r="S25" i="40"/>
  <c r="S24" i="40"/>
  <c r="U32" i="40" s="1"/>
  <c r="S23" i="40"/>
  <c r="S22" i="40"/>
  <c r="S21" i="40"/>
  <c r="F16" i="40"/>
  <c r="E59" i="63" s="1"/>
  <c r="U111" i="39"/>
  <c r="I111" i="39"/>
  <c r="U95" i="39"/>
  <c r="I95" i="39"/>
  <c r="U66" i="39"/>
  <c r="I66" i="39"/>
  <c r="U44" i="39"/>
  <c r="O16" i="39" s="1"/>
  <c r="H58" i="63" s="1"/>
  <c r="Q44" i="39"/>
  <c r="E44" i="39"/>
  <c r="C16" i="39" s="1"/>
  <c r="D58" i="63" s="1"/>
  <c r="U42" i="39"/>
  <c r="L16" i="39" s="1"/>
  <c r="G58" i="63" s="1"/>
  <c r="S28" i="39"/>
  <c r="S27" i="39"/>
  <c r="S26" i="39"/>
  <c r="S25" i="39"/>
  <c r="S24" i="39"/>
  <c r="S23" i="39"/>
  <c r="S22" i="39"/>
  <c r="S21" i="39"/>
  <c r="U111" i="38"/>
  <c r="I111" i="38"/>
  <c r="U95" i="38"/>
  <c r="I95" i="38"/>
  <c r="U66" i="38"/>
  <c r="I66" i="38"/>
  <c r="U44" i="38"/>
  <c r="O16" i="38" s="1"/>
  <c r="H57" i="63" s="1"/>
  <c r="Q44" i="38"/>
  <c r="E44" i="38"/>
  <c r="C16" i="38" s="1"/>
  <c r="D57" i="63" s="1"/>
  <c r="U42" i="38"/>
  <c r="L16" i="38" s="1"/>
  <c r="G57" i="63" s="1"/>
  <c r="S28" i="38"/>
  <c r="S27" i="38"/>
  <c r="S26" i="38"/>
  <c r="S25" i="38"/>
  <c r="S24" i="38"/>
  <c r="U32" i="38" s="1"/>
  <c r="S23" i="38"/>
  <c r="S22" i="38"/>
  <c r="S21" i="38"/>
  <c r="U111" i="37"/>
  <c r="I111" i="37"/>
  <c r="U95" i="37"/>
  <c r="I95" i="37"/>
  <c r="U66" i="37"/>
  <c r="I66" i="37"/>
  <c r="U44" i="37"/>
  <c r="O16" i="37" s="1"/>
  <c r="H56" i="63" s="1"/>
  <c r="Q44" i="37"/>
  <c r="E44" i="37"/>
  <c r="C16" i="37" s="1"/>
  <c r="D56" i="63" s="1"/>
  <c r="U42" i="37"/>
  <c r="L16" i="37" s="1"/>
  <c r="G56" i="63" s="1"/>
  <c r="S28" i="37"/>
  <c r="S27" i="37"/>
  <c r="S26" i="37"/>
  <c r="S25" i="37"/>
  <c r="S24" i="37"/>
  <c r="S23" i="37"/>
  <c r="S22" i="37"/>
  <c r="S21" i="37"/>
  <c r="F16" i="37"/>
  <c r="E56" i="63" s="1"/>
  <c r="U111" i="36"/>
  <c r="I111" i="36"/>
  <c r="U95" i="36"/>
  <c r="I95" i="36"/>
  <c r="U66" i="36"/>
  <c r="I66" i="36"/>
  <c r="U44" i="36"/>
  <c r="O16" i="36" s="1"/>
  <c r="H55" i="63" s="1"/>
  <c r="Q44" i="36"/>
  <c r="E44" i="36"/>
  <c r="C16" i="36" s="1"/>
  <c r="D55" i="63" s="1"/>
  <c r="U42" i="36"/>
  <c r="L16" i="36" s="1"/>
  <c r="G55" i="63" s="1"/>
  <c r="S28" i="36"/>
  <c r="S27" i="36"/>
  <c r="S26" i="36"/>
  <c r="S25" i="36"/>
  <c r="S24" i="36"/>
  <c r="U32" i="36" s="1"/>
  <c r="S23" i="36"/>
  <c r="S22" i="36"/>
  <c r="S21" i="36"/>
  <c r="U111" i="35"/>
  <c r="I111" i="35"/>
  <c r="U95" i="35"/>
  <c r="I95" i="35"/>
  <c r="U66" i="35"/>
  <c r="I66" i="35"/>
  <c r="U44" i="35"/>
  <c r="O16" i="35" s="1"/>
  <c r="H54" i="63" s="1"/>
  <c r="Q44" i="35"/>
  <c r="E44" i="35"/>
  <c r="C16" i="35" s="1"/>
  <c r="D54" i="63" s="1"/>
  <c r="U42" i="35"/>
  <c r="L16" i="35" s="1"/>
  <c r="G54" i="63" s="1"/>
  <c r="S28" i="35"/>
  <c r="S27" i="35"/>
  <c r="S26" i="35"/>
  <c r="S25" i="35"/>
  <c r="S24" i="35"/>
  <c r="S23" i="35"/>
  <c r="S22" i="35"/>
  <c r="S21" i="35"/>
  <c r="U111" i="34"/>
  <c r="I111" i="34"/>
  <c r="U95" i="34"/>
  <c r="I95" i="34"/>
  <c r="U66" i="34"/>
  <c r="I66" i="34"/>
  <c r="U44" i="34"/>
  <c r="O16" i="34" s="1"/>
  <c r="H53" i="63" s="1"/>
  <c r="Q44" i="34"/>
  <c r="E44" i="34"/>
  <c r="C16" i="34" s="1"/>
  <c r="D53" i="63" s="1"/>
  <c r="U42" i="34"/>
  <c r="L16" i="34" s="1"/>
  <c r="G53" i="63" s="1"/>
  <c r="S28" i="34"/>
  <c r="S27" i="34"/>
  <c r="S26" i="34"/>
  <c r="S25" i="34"/>
  <c r="S24" i="34"/>
  <c r="S23" i="34"/>
  <c r="S22" i="34"/>
  <c r="S21" i="34"/>
  <c r="F16" i="34"/>
  <c r="E53" i="63" s="1"/>
  <c r="U111" i="33"/>
  <c r="I111" i="33"/>
  <c r="U95" i="33"/>
  <c r="I95" i="33"/>
  <c r="U66" i="33"/>
  <c r="I66" i="33"/>
  <c r="U44" i="33"/>
  <c r="O16" i="33" s="1"/>
  <c r="H52" i="63" s="1"/>
  <c r="Q44" i="33"/>
  <c r="E44" i="33"/>
  <c r="C16" i="33" s="1"/>
  <c r="D52" i="63" s="1"/>
  <c r="U42" i="33"/>
  <c r="L16" i="33" s="1"/>
  <c r="G52" i="63" s="1"/>
  <c r="S28" i="33"/>
  <c r="S27" i="33"/>
  <c r="S26" i="33"/>
  <c r="S25" i="33"/>
  <c r="S24" i="33"/>
  <c r="S23" i="33"/>
  <c r="S22" i="33"/>
  <c r="S21" i="33"/>
  <c r="U111" i="32"/>
  <c r="I111" i="32"/>
  <c r="U95" i="32"/>
  <c r="I95" i="32"/>
  <c r="U66" i="32"/>
  <c r="I66" i="32"/>
  <c r="U44" i="32"/>
  <c r="O16" i="32" s="1"/>
  <c r="H51" i="63" s="1"/>
  <c r="Q44" i="32"/>
  <c r="E44" i="32"/>
  <c r="C16" i="32" s="1"/>
  <c r="D51" i="63" s="1"/>
  <c r="U42" i="32"/>
  <c r="L16" i="32" s="1"/>
  <c r="G51" i="63" s="1"/>
  <c r="S28" i="32"/>
  <c r="S27" i="32"/>
  <c r="S26" i="32"/>
  <c r="S25" i="32"/>
  <c r="S24" i="32"/>
  <c r="S23" i="32"/>
  <c r="S22" i="32"/>
  <c r="S21" i="32"/>
  <c r="U111" i="31"/>
  <c r="I111" i="31"/>
  <c r="U95" i="31"/>
  <c r="I95" i="31"/>
  <c r="U66" i="31"/>
  <c r="I66" i="31"/>
  <c r="U44" i="31"/>
  <c r="O16" i="31" s="1"/>
  <c r="H50" i="63" s="1"/>
  <c r="Q44" i="31"/>
  <c r="E44" i="31"/>
  <c r="C16" i="31" s="1"/>
  <c r="D50" i="63" s="1"/>
  <c r="U42" i="31"/>
  <c r="L16" i="31" s="1"/>
  <c r="G50" i="63" s="1"/>
  <c r="S28" i="31"/>
  <c r="S27" i="31"/>
  <c r="S26" i="31"/>
  <c r="S25" i="31"/>
  <c r="S24" i="31"/>
  <c r="S23" i="31"/>
  <c r="S22" i="31"/>
  <c r="S21" i="31"/>
  <c r="U111" i="30"/>
  <c r="I111" i="30"/>
  <c r="U95" i="30"/>
  <c r="I95" i="30"/>
  <c r="U66" i="30"/>
  <c r="I66" i="30"/>
  <c r="U44" i="30"/>
  <c r="O16" i="30" s="1"/>
  <c r="H49" i="63" s="1"/>
  <c r="Q44" i="30"/>
  <c r="E44" i="30"/>
  <c r="C16" i="30" s="1"/>
  <c r="D49" i="63" s="1"/>
  <c r="U42" i="30"/>
  <c r="L16" i="30" s="1"/>
  <c r="G49" i="63" s="1"/>
  <c r="S28" i="30"/>
  <c r="S27" i="30"/>
  <c r="S26" i="30"/>
  <c r="S25" i="30"/>
  <c r="S24" i="30"/>
  <c r="S23" i="30"/>
  <c r="S22" i="30"/>
  <c r="S21" i="30"/>
  <c r="U111" i="29"/>
  <c r="I111" i="29"/>
  <c r="U95" i="29"/>
  <c r="I95" i="29"/>
  <c r="U66" i="29"/>
  <c r="I66" i="29"/>
  <c r="U44" i="29"/>
  <c r="O16" i="29" s="1"/>
  <c r="H48" i="63" s="1"/>
  <c r="Q44" i="29"/>
  <c r="E44" i="29"/>
  <c r="C16" i="29" s="1"/>
  <c r="D48" i="63" s="1"/>
  <c r="U42" i="29"/>
  <c r="L16" i="29" s="1"/>
  <c r="G48" i="63" s="1"/>
  <c r="S28" i="29"/>
  <c r="S27" i="29"/>
  <c r="S26" i="29"/>
  <c r="S25" i="29"/>
  <c r="S24" i="29"/>
  <c r="S22" i="29"/>
  <c r="S21" i="29"/>
  <c r="U111" i="28"/>
  <c r="I111" i="28"/>
  <c r="U95" i="28"/>
  <c r="I95" i="28"/>
  <c r="U66" i="28"/>
  <c r="I66" i="28"/>
  <c r="U44" i="28"/>
  <c r="O16" i="28" s="1"/>
  <c r="H47" i="63" s="1"/>
  <c r="Q44" i="28"/>
  <c r="E44" i="28"/>
  <c r="C16" i="28" s="1"/>
  <c r="D47" i="63" s="1"/>
  <c r="U42" i="28"/>
  <c r="L16" i="28" s="1"/>
  <c r="G47" i="63" s="1"/>
  <c r="S28" i="28"/>
  <c r="S27" i="28"/>
  <c r="S26" i="28"/>
  <c r="S25" i="28"/>
  <c r="S24" i="28"/>
  <c r="U32" i="28" s="1"/>
  <c r="S23" i="28"/>
  <c r="S22" i="28"/>
  <c r="S21" i="28"/>
  <c r="F16" i="28"/>
  <c r="E47" i="63" s="1"/>
  <c r="U111" i="27"/>
  <c r="I111" i="27"/>
  <c r="U95" i="27"/>
  <c r="I95" i="27"/>
  <c r="U66" i="27"/>
  <c r="I66" i="27"/>
  <c r="U44" i="27"/>
  <c r="O16" i="27" s="1"/>
  <c r="H46" i="63" s="1"/>
  <c r="Q44" i="27"/>
  <c r="E44" i="27"/>
  <c r="C16" i="27" s="1"/>
  <c r="D46" i="63" s="1"/>
  <c r="U42" i="27"/>
  <c r="L16" i="27" s="1"/>
  <c r="G46" i="63" s="1"/>
  <c r="S28" i="27"/>
  <c r="S27" i="27"/>
  <c r="S26" i="27"/>
  <c r="S25" i="27"/>
  <c r="S24" i="27"/>
  <c r="S23" i="27"/>
  <c r="S22" i="27"/>
  <c r="S21" i="27"/>
  <c r="U111" i="26"/>
  <c r="I111" i="26"/>
  <c r="U95" i="26"/>
  <c r="I95" i="26"/>
  <c r="U66" i="26"/>
  <c r="I66" i="26"/>
  <c r="U44" i="26"/>
  <c r="O16" i="26" s="1"/>
  <c r="H45" i="63" s="1"/>
  <c r="Q44" i="26"/>
  <c r="E44" i="26"/>
  <c r="C16" i="26" s="1"/>
  <c r="D45" i="63" s="1"/>
  <c r="U42" i="26"/>
  <c r="L16" i="26" s="1"/>
  <c r="G45" i="63" s="1"/>
  <c r="S28" i="26"/>
  <c r="S27" i="26"/>
  <c r="S26" i="26"/>
  <c r="S25" i="26"/>
  <c r="S24" i="26"/>
  <c r="S23" i="26"/>
  <c r="S22" i="26"/>
  <c r="S21" i="26"/>
  <c r="U111" i="25"/>
  <c r="I111" i="25"/>
  <c r="U95" i="25"/>
  <c r="I95" i="25"/>
  <c r="U66" i="25"/>
  <c r="I66" i="25"/>
  <c r="U44" i="25"/>
  <c r="O16" i="25" s="1"/>
  <c r="H44" i="63" s="1"/>
  <c r="Q44" i="25"/>
  <c r="E44" i="25"/>
  <c r="C16" i="25" s="1"/>
  <c r="D44" i="63" s="1"/>
  <c r="U42" i="25"/>
  <c r="L16" i="25" s="1"/>
  <c r="G44" i="63" s="1"/>
  <c r="S28" i="25"/>
  <c r="S27" i="25"/>
  <c r="S26" i="25"/>
  <c r="S25" i="25"/>
  <c r="S24" i="25"/>
  <c r="S23" i="25"/>
  <c r="S22" i="25"/>
  <c r="S21" i="25"/>
  <c r="U111" i="24"/>
  <c r="I111" i="24"/>
  <c r="U95" i="24"/>
  <c r="I95" i="24"/>
  <c r="U66" i="24"/>
  <c r="I66" i="24"/>
  <c r="U44" i="24"/>
  <c r="O16" i="24" s="1"/>
  <c r="H43" i="63" s="1"/>
  <c r="Q44" i="24"/>
  <c r="E44" i="24"/>
  <c r="C16" i="24" s="1"/>
  <c r="D43" i="63" s="1"/>
  <c r="U42" i="24"/>
  <c r="L16" i="24" s="1"/>
  <c r="G43" i="63" s="1"/>
  <c r="S28" i="24"/>
  <c r="S27" i="24"/>
  <c r="S26" i="24"/>
  <c r="S25" i="24"/>
  <c r="S24" i="24"/>
  <c r="S23" i="24"/>
  <c r="S22" i="24"/>
  <c r="S21" i="24"/>
  <c r="U111" i="23"/>
  <c r="I111" i="23"/>
  <c r="U95" i="23"/>
  <c r="I95" i="23"/>
  <c r="U66" i="23"/>
  <c r="I66" i="23"/>
  <c r="U44" i="23"/>
  <c r="O16" i="23" s="1"/>
  <c r="H42" i="63" s="1"/>
  <c r="Q44" i="23"/>
  <c r="E44" i="23"/>
  <c r="C16" i="23" s="1"/>
  <c r="D42" i="63" s="1"/>
  <c r="U42" i="23"/>
  <c r="L16" i="23" s="1"/>
  <c r="G42" i="63" s="1"/>
  <c r="S28" i="23"/>
  <c r="S27" i="23"/>
  <c r="S26" i="23"/>
  <c r="S25" i="23"/>
  <c r="S24" i="23"/>
  <c r="S23" i="23"/>
  <c r="S22" i="23"/>
  <c r="S21" i="23"/>
  <c r="U111" i="22"/>
  <c r="I111" i="22"/>
  <c r="U95" i="22"/>
  <c r="I95" i="22"/>
  <c r="U66" i="22"/>
  <c r="I66" i="22"/>
  <c r="U44" i="22"/>
  <c r="O16" i="22" s="1"/>
  <c r="H41" i="63" s="1"/>
  <c r="Q44" i="22"/>
  <c r="E44" i="22"/>
  <c r="C16" i="22" s="1"/>
  <c r="D41" i="63" s="1"/>
  <c r="U42" i="22"/>
  <c r="L16" i="22" s="1"/>
  <c r="G41" i="63" s="1"/>
  <c r="S28" i="22"/>
  <c r="S27" i="22"/>
  <c r="S26" i="22"/>
  <c r="S25" i="22"/>
  <c r="S24" i="22"/>
  <c r="S23" i="22"/>
  <c r="S22" i="22"/>
  <c r="S21" i="22"/>
  <c r="U111" i="21"/>
  <c r="I111" i="21"/>
  <c r="U95" i="21"/>
  <c r="I95" i="21"/>
  <c r="U66" i="21"/>
  <c r="I66" i="21"/>
  <c r="U44" i="21"/>
  <c r="O16" i="21" s="1"/>
  <c r="H40" i="63" s="1"/>
  <c r="Q44" i="21"/>
  <c r="E44" i="21"/>
  <c r="C16" i="21" s="1"/>
  <c r="D40" i="63" s="1"/>
  <c r="U42" i="21"/>
  <c r="L16" i="21" s="1"/>
  <c r="G40" i="63" s="1"/>
  <c r="S28" i="21"/>
  <c r="S27" i="21"/>
  <c r="S26" i="21"/>
  <c r="S25" i="21"/>
  <c r="S24" i="21"/>
  <c r="S23" i="21"/>
  <c r="S22" i="21"/>
  <c r="S21" i="21"/>
  <c r="U111" i="20"/>
  <c r="I111" i="20"/>
  <c r="U95" i="20"/>
  <c r="I95" i="20"/>
  <c r="U66" i="20"/>
  <c r="I66" i="20"/>
  <c r="U44" i="20"/>
  <c r="O16" i="20" s="1"/>
  <c r="H39" i="63" s="1"/>
  <c r="Q44" i="20"/>
  <c r="E44" i="20"/>
  <c r="C16" i="20" s="1"/>
  <c r="D39" i="63" s="1"/>
  <c r="U42" i="20"/>
  <c r="L16" i="20" s="1"/>
  <c r="G39" i="63" s="1"/>
  <c r="S28" i="20"/>
  <c r="S27" i="20"/>
  <c r="S26" i="20"/>
  <c r="S25" i="20"/>
  <c r="S24" i="20"/>
  <c r="S23" i="20"/>
  <c r="S22" i="20"/>
  <c r="S21" i="20"/>
  <c r="U111" i="19"/>
  <c r="I111" i="19"/>
  <c r="U95" i="19"/>
  <c r="I95" i="19"/>
  <c r="U66" i="19"/>
  <c r="I66" i="19"/>
  <c r="U44" i="19"/>
  <c r="O16" i="19" s="1"/>
  <c r="H38" i="63" s="1"/>
  <c r="Q44" i="19"/>
  <c r="E44" i="19"/>
  <c r="C16" i="19" s="1"/>
  <c r="D38" i="63" s="1"/>
  <c r="U42" i="19"/>
  <c r="L16" i="19" s="1"/>
  <c r="G38" i="63" s="1"/>
  <c r="S28" i="19"/>
  <c r="S27" i="19"/>
  <c r="S26" i="19"/>
  <c r="S25" i="19"/>
  <c r="S24" i="19"/>
  <c r="S23" i="19"/>
  <c r="S22" i="19"/>
  <c r="S21" i="19"/>
  <c r="U111" i="18"/>
  <c r="I111" i="18"/>
  <c r="U95" i="18"/>
  <c r="I95" i="18"/>
  <c r="U66" i="18"/>
  <c r="I66" i="18"/>
  <c r="U44" i="18"/>
  <c r="O16" i="18" s="1"/>
  <c r="H37" i="63" s="1"/>
  <c r="Q44" i="18"/>
  <c r="E44" i="18"/>
  <c r="C16" i="18" s="1"/>
  <c r="D37" i="63" s="1"/>
  <c r="U42" i="18"/>
  <c r="L16" i="18" s="1"/>
  <c r="G37" i="63" s="1"/>
  <c r="S28" i="18"/>
  <c r="S27" i="18"/>
  <c r="S26" i="18"/>
  <c r="S25" i="18"/>
  <c r="S24" i="18"/>
  <c r="S23" i="18"/>
  <c r="S22" i="18"/>
  <c r="S21" i="18"/>
  <c r="U111" i="17"/>
  <c r="I111" i="17"/>
  <c r="U95" i="17"/>
  <c r="I95" i="17"/>
  <c r="U66" i="17"/>
  <c r="I66" i="17"/>
  <c r="U44" i="17"/>
  <c r="O16" i="17" s="1"/>
  <c r="H36" i="63" s="1"/>
  <c r="Q44" i="17"/>
  <c r="E44" i="17"/>
  <c r="C16" i="17" s="1"/>
  <c r="D36" i="63" s="1"/>
  <c r="U42" i="17"/>
  <c r="L16" i="17" s="1"/>
  <c r="G36" i="63" s="1"/>
  <c r="S28" i="17"/>
  <c r="S27" i="17"/>
  <c r="S26" i="17"/>
  <c r="S25" i="17"/>
  <c r="S24" i="17"/>
  <c r="S23" i="17"/>
  <c r="S22" i="17"/>
  <c r="S21" i="17"/>
  <c r="U111" i="16"/>
  <c r="I111" i="16"/>
  <c r="U95" i="16"/>
  <c r="I95" i="16"/>
  <c r="U66" i="16"/>
  <c r="I66" i="16"/>
  <c r="U44" i="16"/>
  <c r="O16" i="16" s="1"/>
  <c r="H35" i="63" s="1"/>
  <c r="Q44" i="16"/>
  <c r="U42" i="16"/>
  <c r="L16" i="16" s="1"/>
  <c r="G35" i="63" s="1"/>
  <c r="S28" i="16"/>
  <c r="G28" i="16"/>
  <c r="S27" i="16"/>
  <c r="G27" i="16"/>
  <c r="S26" i="16"/>
  <c r="G26" i="16"/>
  <c r="S25" i="16"/>
  <c r="G25" i="16"/>
  <c r="S24" i="16"/>
  <c r="G24" i="16"/>
  <c r="S23" i="16"/>
  <c r="G23" i="16"/>
  <c r="S22" i="16"/>
  <c r="G22" i="16"/>
  <c r="S21" i="16"/>
  <c r="S30" i="16" s="1"/>
  <c r="S32" i="16" s="1"/>
  <c r="I16" i="16" s="1"/>
  <c r="F35" i="63" s="1"/>
  <c r="G21" i="16"/>
  <c r="U111" i="15"/>
  <c r="I111" i="15"/>
  <c r="U95" i="15"/>
  <c r="I95" i="15"/>
  <c r="U66" i="15"/>
  <c r="I66" i="15"/>
  <c r="U44" i="15"/>
  <c r="O16" i="15" s="1"/>
  <c r="H34" i="63" s="1"/>
  <c r="Q44" i="15"/>
  <c r="E44" i="15"/>
  <c r="C16" i="15" s="1"/>
  <c r="D34" i="63" s="1"/>
  <c r="U42" i="15"/>
  <c r="L16" i="15" s="1"/>
  <c r="G34" i="63" s="1"/>
  <c r="S28" i="15"/>
  <c r="S27" i="15"/>
  <c r="S26" i="15"/>
  <c r="S25" i="15"/>
  <c r="S24" i="15"/>
  <c r="S23" i="15"/>
  <c r="S22" i="15"/>
  <c r="S21" i="15"/>
  <c r="U111" i="14"/>
  <c r="I111" i="14"/>
  <c r="U95" i="14"/>
  <c r="I95" i="14"/>
  <c r="U66" i="14"/>
  <c r="I66" i="14"/>
  <c r="U44" i="14"/>
  <c r="O16" i="14" s="1"/>
  <c r="H33" i="63" s="1"/>
  <c r="Q44" i="14"/>
  <c r="E44" i="14"/>
  <c r="C16" i="14" s="1"/>
  <c r="D33" i="63" s="1"/>
  <c r="U42" i="14"/>
  <c r="L16" i="14" s="1"/>
  <c r="G33" i="63" s="1"/>
  <c r="S28" i="14"/>
  <c r="S27" i="14"/>
  <c r="S26" i="14"/>
  <c r="S25" i="14"/>
  <c r="S24" i="14"/>
  <c r="S23" i="14"/>
  <c r="S22" i="14"/>
  <c r="S21" i="14"/>
  <c r="U111" i="13"/>
  <c r="I111" i="13"/>
  <c r="U95" i="13"/>
  <c r="I95" i="13"/>
  <c r="U66" i="13"/>
  <c r="I66" i="13"/>
  <c r="U44" i="13"/>
  <c r="O16" i="13" s="1"/>
  <c r="H32" i="63" s="1"/>
  <c r="Q44" i="13"/>
  <c r="E44" i="13"/>
  <c r="C16" i="13" s="1"/>
  <c r="D32" i="63" s="1"/>
  <c r="U42" i="13"/>
  <c r="L16" i="13" s="1"/>
  <c r="G32" i="63" s="1"/>
  <c r="S28" i="13"/>
  <c r="S27" i="13"/>
  <c r="S26" i="13"/>
  <c r="S25" i="13"/>
  <c r="S24" i="13"/>
  <c r="S23" i="13"/>
  <c r="S22" i="13"/>
  <c r="S21" i="13"/>
  <c r="U111" i="12"/>
  <c r="I111" i="12"/>
  <c r="U95" i="12"/>
  <c r="I95" i="12"/>
  <c r="U66" i="12"/>
  <c r="I66" i="12"/>
  <c r="U44" i="12"/>
  <c r="O16" i="12" s="1"/>
  <c r="H31" i="63" s="1"/>
  <c r="Q44" i="12"/>
  <c r="E44" i="12"/>
  <c r="C16" i="12" s="1"/>
  <c r="D31" i="63" s="1"/>
  <c r="U42" i="12"/>
  <c r="L16" i="12" s="1"/>
  <c r="G31" i="63" s="1"/>
  <c r="S28" i="12"/>
  <c r="S27" i="12"/>
  <c r="S26" i="12"/>
  <c r="S25" i="12"/>
  <c r="S24" i="12"/>
  <c r="U32" i="12" s="1"/>
  <c r="S23" i="12"/>
  <c r="S22" i="12"/>
  <c r="S21" i="12"/>
  <c r="U111" i="11"/>
  <c r="I111" i="11"/>
  <c r="U95" i="11"/>
  <c r="I95" i="11"/>
  <c r="U66" i="11"/>
  <c r="I66" i="11"/>
  <c r="U44" i="11"/>
  <c r="O16" i="11" s="1"/>
  <c r="H30" i="63" s="1"/>
  <c r="Q44" i="11"/>
  <c r="E44" i="11"/>
  <c r="C16" i="11" s="1"/>
  <c r="D30" i="63" s="1"/>
  <c r="U42" i="11"/>
  <c r="L16" i="11" s="1"/>
  <c r="G30" i="63" s="1"/>
  <c r="S28" i="11"/>
  <c r="S27" i="11"/>
  <c r="S26" i="11"/>
  <c r="S25" i="11"/>
  <c r="S24" i="11"/>
  <c r="S23" i="11"/>
  <c r="S22" i="11"/>
  <c r="S21" i="11"/>
  <c r="U111" i="10"/>
  <c r="I111" i="10"/>
  <c r="U95" i="10"/>
  <c r="I95" i="10"/>
  <c r="U66" i="10"/>
  <c r="I66" i="10"/>
  <c r="U44" i="10"/>
  <c r="O16" i="10" s="1"/>
  <c r="H29" i="63" s="1"/>
  <c r="Q44" i="10"/>
  <c r="E44" i="10"/>
  <c r="C16" i="10" s="1"/>
  <c r="D29" i="63" s="1"/>
  <c r="U42" i="10"/>
  <c r="L16" i="10" s="1"/>
  <c r="G29" i="63" s="1"/>
  <c r="S28" i="10"/>
  <c r="S27" i="10"/>
  <c r="S26" i="10"/>
  <c r="S25" i="10"/>
  <c r="S24" i="10"/>
  <c r="U32" i="10" s="1"/>
  <c r="S23" i="10"/>
  <c r="S22" i="10"/>
  <c r="S21" i="10"/>
  <c r="U111" i="9"/>
  <c r="I111" i="9"/>
  <c r="U95" i="9"/>
  <c r="I95" i="9"/>
  <c r="U66" i="9"/>
  <c r="I66" i="9"/>
  <c r="U44" i="9"/>
  <c r="O16" i="9" s="1"/>
  <c r="H28" i="63" s="1"/>
  <c r="Q44" i="9"/>
  <c r="E44" i="9"/>
  <c r="C16" i="9" s="1"/>
  <c r="D28" i="63" s="1"/>
  <c r="U42" i="9"/>
  <c r="L16" i="9" s="1"/>
  <c r="G28" i="63" s="1"/>
  <c r="S28" i="9"/>
  <c r="S27" i="9"/>
  <c r="S26" i="9"/>
  <c r="S25" i="9"/>
  <c r="S24" i="9"/>
  <c r="U32" i="9" s="1"/>
  <c r="S23" i="9"/>
  <c r="S22" i="9"/>
  <c r="S21" i="9"/>
  <c r="U111" i="8"/>
  <c r="I111" i="8"/>
  <c r="U95" i="8"/>
  <c r="I95" i="8"/>
  <c r="U66" i="8"/>
  <c r="I66" i="8"/>
  <c r="U44" i="8"/>
  <c r="O16" i="8" s="1"/>
  <c r="H27" i="63" s="1"/>
  <c r="Q44" i="8"/>
  <c r="E44" i="8"/>
  <c r="C16" i="8" s="1"/>
  <c r="D27" i="63" s="1"/>
  <c r="U42" i="8"/>
  <c r="L16" i="8" s="1"/>
  <c r="G27" i="63" s="1"/>
  <c r="S28" i="8"/>
  <c r="S27" i="8"/>
  <c r="S26" i="8"/>
  <c r="S25" i="8"/>
  <c r="S24" i="8"/>
  <c r="U32" i="8" s="1"/>
  <c r="S23" i="8"/>
  <c r="S22" i="8"/>
  <c r="S21" i="8"/>
  <c r="U111" i="7"/>
  <c r="I111" i="7"/>
  <c r="U95" i="7"/>
  <c r="I95" i="7"/>
  <c r="U66" i="7"/>
  <c r="I66" i="7"/>
  <c r="U44" i="7"/>
  <c r="O16" i="7" s="1"/>
  <c r="H26" i="63" s="1"/>
  <c r="Q44" i="7"/>
  <c r="E44" i="7"/>
  <c r="C16" i="7" s="1"/>
  <c r="D26" i="63" s="1"/>
  <c r="U42" i="7"/>
  <c r="L16" i="7" s="1"/>
  <c r="G26" i="63" s="1"/>
  <c r="S28" i="7"/>
  <c r="S27" i="7"/>
  <c r="S26" i="7"/>
  <c r="S25" i="7"/>
  <c r="S24" i="7"/>
  <c r="U32" i="7" s="1"/>
  <c r="S23" i="7"/>
  <c r="S22" i="7"/>
  <c r="S21" i="7"/>
  <c r="U111" i="6"/>
  <c r="I111" i="6"/>
  <c r="U95" i="6"/>
  <c r="I95" i="6"/>
  <c r="U66" i="6"/>
  <c r="I66" i="6"/>
  <c r="U44" i="6"/>
  <c r="O16" i="6" s="1"/>
  <c r="H25" i="63" s="1"/>
  <c r="Q44" i="6"/>
  <c r="E44" i="6"/>
  <c r="C16" i="6" s="1"/>
  <c r="D25" i="63" s="1"/>
  <c r="U42" i="6"/>
  <c r="L16" i="6" s="1"/>
  <c r="G25" i="63" s="1"/>
  <c r="S28" i="6"/>
  <c r="S27" i="6"/>
  <c r="S26" i="6"/>
  <c r="S25" i="6"/>
  <c r="S24" i="6"/>
  <c r="S23" i="6"/>
  <c r="S22" i="6"/>
  <c r="S21" i="6"/>
  <c r="U111" i="5"/>
  <c r="I111" i="5"/>
  <c r="U95" i="5"/>
  <c r="I95" i="5"/>
  <c r="U66" i="5"/>
  <c r="I66" i="5"/>
  <c r="U44" i="5"/>
  <c r="O16" i="5" s="1"/>
  <c r="H24" i="63" s="1"/>
  <c r="Q44" i="5"/>
  <c r="E44" i="5"/>
  <c r="C16" i="5" s="1"/>
  <c r="D24" i="63" s="1"/>
  <c r="U42" i="5"/>
  <c r="L16" i="5" s="1"/>
  <c r="G24" i="63" s="1"/>
  <c r="S28" i="5"/>
  <c r="S27" i="5"/>
  <c r="S26" i="5"/>
  <c r="S25" i="5"/>
  <c r="S24" i="5"/>
  <c r="S23" i="5"/>
  <c r="S22" i="5"/>
  <c r="S21" i="5"/>
  <c r="U111" i="4"/>
  <c r="I111" i="4"/>
  <c r="U95" i="4"/>
  <c r="I95" i="4"/>
  <c r="U66" i="4"/>
  <c r="I66" i="4"/>
  <c r="U44" i="4"/>
  <c r="O16" i="4" s="1"/>
  <c r="H23" i="63" s="1"/>
  <c r="Q44" i="4"/>
  <c r="E44" i="4"/>
  <c r="C16" i="4" s="1"/>
  <c r="D23" i="63" s="1"/>
  <c r="U42" i="4"/>
  <c r="L16" i="4" s="1"/>
  <c r="G23" i="63" s="1"/>
  <c r="S28" i="4"/>
  <c r="S27" i="4"/>
  <c r="S26" i="4"/>
  <c r="S25" i="4"/>
  <c r="S24" i="4"/>
  <c r="S23" i="4"/>
  <c r="S22" i="4"/>
  <c r="S21" i="4"/>
  <c r="U111" i="3"/>
  <c r="I111" i="3"/>
  <c r="U95" i="3"/>
  <c r="I95" i="3"/>
  <c r="U66" i="3"/>
  <c r="I66" i="3"/>
  <c r="U44" i="3"/>
  <c r="O16" i="3" s="1"/>
  <c r="H22" i="63" s="1"/>
  <c r="Q44" i="3"/>
  <c r="E44" i="3"/>
  <c r="C16" i="3" s="1"/>
  <c r="D22" i="63" s="1"/>
  <c r="U42" i="3"/>
  <c r="L16" i="3" s="1"/>
  <c r="G22" i="63" s="1"/>
  <c r="S28" i="3"/>
  <c r="S27" i="3"/>
  <c r="S26" i="3"/>
  <c r="S25" i="3"/>
  <c r="S24" i="3"/>
  <c r="S23" i="3"/>
  <c r="S22" i="3"/>
  <c r="S21" i="3"/>
  <c r="U111" i="2"/>
  <c r="I111" i="2"/>
  <c r="U95" i="2"/>
  <c r="I95" i="2"/>
  <c r="U66" i="2"/>
  <c r="I66" i="2"/>
  <c r="U44" i="2"/>
  <c r="O16" i="2" s="1"/>
  <c r="H21" i="63" s="1"/>
  <c r="Q44" i="2"/>
  <c r="E44" i="2"/>
  <c r="C16" i="2" s="1"/>
  <c r="D21" i="63" s="1"/>
  <c r="U42" i="2"/>
  <c r="L16" i="2" s="1"/>
  <c r="G21" i="63" s="1"/>
  <c r="S28" i="2"/>
  <c r="S27" i="2"/>
  <c r="S26" i="2"/>
  <c r="S25" i="2"/>
  <c r="S24" i="2"/>
  <c r="U32" i="2" s="1"/>
  <c r="S23" i="2"/>
  <c r="S22" i="2"/>
  <c r="S21" i="2"/>
  <c r="U111" i="1"/>
  <c r="I111" i="1"/>
  <c r="U95" i="1"/>
  <c r="I95" i="1"/>
  <c r="U66" i="1"/>
  <c r="I66" i="1"/>
  <c r="U44" i="1"/>
  <c r="O16" i="1" s="1"/>
  <c r="H20" i="63" s="1"/>
  <c r="Q44" i="1"/>
  <c r="E44" i="1"/>
  <c r="C16" i="1" s="1"/>
  <c r="D20" i="63" s="1"/>
  <c r="U42" i="1"/>
  <c r="L16" i="1" s="1"/>
  <c r="G20" i="63" s="1"/>
  <c r="S28" i="1"/>
  <c r="S27" i="1"/>
  <c r="S26" i="1"/>
  <c r="S25" i="1"/>
  <c r="S24" i="1"/>
  <c r="S23" i="1"/>
  <c r="S22" i="1"/>
  <c r="S21" i="1"/>
  <c r="U32" i="41" l="1"/>
  <c r="U32" i="19"/>
  <c r="U32" i="23"/>
  <c r="U32" i="25"/>
  <c r="U32" i="29"/>
  <c r="U32" i="30"/>
  <c r="U32" i="62"/>
  <c r="K11" i="62" s="1"/>
  <c r="U32" i="51"/>
  <c r="U32" i="52"/>
  <c r="U32" i="55"/>
  <c r="U32" i="58"/>
  <c r="U32" i="56"/>
  <c r="U32" i="49"/>
  <c r="K11" i="49" s="1"/>
  <c r="U32" i="39"/>
  <c r="K11" i="38"/>
  <c r="U32" i="32"/>
  <c r="U32" i="27"/>
  <c r="K11" i="27" s="1"/>
  <c r="U32" i="24"/>
  <c r="K11" i="24" s="1"/>
  <c r="U32" i="21"/>
  <c r="U32" i="15"/>
  <c r="U32" i="13"/>
  <c r="U32" i="11"/>
  <c r="K11" i="11" s="1"/>
  <c r="U30" i="20"/>
  <c r="E11" i="20" s="1"/>
  <c r="S30" i="23"/>
  <c r="S32" i="23" s="1"/>
  <c r="I16" i="23" s="1"/>
  <c r="F42" i="63" s="1"/>
  <c r="S30" i="25"/>
  <c r="S32" i="25" s="1"/>
  <c r="I16" i="25" s="1"/>
  <c r="F44" i="63" s="1"/>
  <c r="S30" i="30"/>
  <c r="S32" i="30" s="1"/>
  <c r="I16" i="30" s="1"/>
  <c r="F49" i="63" s="1"/>
  <c r="S30" i="33"/>
  <c r="S32" i="33" s="1"/>
  <c r="I16" i="33" s="1"/>
  <c r="F52" i="63" s="1"/>
  <c r="S30" i="38"/>
  <c r="S32" i="38" s="1"/>
  <c r="I16" i="38" s="1"/>
  <c r="F57" i="63" s="1"/>
  <c r="S30" i="39"/>
  <c r="S32" i="39" s="1"/>
  <c r="I16" i="39" s="1"/>
  <c r="F58" i="63" s="1"/>
  <c r="U32" i="43"/>
  <c r="S30" i="49"/>
  <c r="S32" i="49" s="1"/>
  <c r="I16" i="49" s="1"/>
  <c r="F68" i="63" s="1"/>
  <c r="S30" i="60"/>
  <c r="S32" i="60" s="1"/>
  <c r="I16" i="60" s="1"/>
  <c r="F79" i="63" s="1"/>
  <c r="S30" i="62"/>
  <c r="S32" i="62" s="1"/>
  <c r="I16" i="62" s="1"/>
  <c r="F81" i="63" s="1"/>
  <c r="U30" i="1"/>
  <c r="S30" i="2"/>
  <c r="S32" i="2" s="1"/>
  <c r="I16" i="2" s="1"/>
  <c r="F21" i="63" s="1"/>
  <c r="S30" i="7"/>
  <c r="S32" i="7" s="1"/>
  <c r="I16" i="7" s="1"/>
  <c r="F26" i="63" s="1"/>
  <c r="S30" i="8"/>
  <c r="S32" i="8" s="1"/>
  <c r="I16" i="8" s="1"/>
  <c r="F27" i="63" s="1"/>
  <c r="S30" i="12"/>
  <c r="S32" i="12" s="1"/>
  <c r="I16" i="12" s="1"/>
  <c r="F31" i="63" s="1"/>
  <c r="S30" i="36"/>
  <c r="S32" i="36" s="1"/>
  <c r="I16" i="36" s="1"/>
  <c r="F55" i="63" s="1"/>
  <c r="S30" i="51"/>
  <c r="S32" i="51" s="1"/>
  <c r="I16" i="51" s="1"/>
  <c r="F70" i="63" s="1"/>
  <c r="S30" i="54"/>
  <c r="S32" i="54" s="1"/>
  <c r="I16" i="54" s="1"/>
  <c r="F73" i="63" s="1"/>
  <c r="S30" i="55"/>
  <c r="S32" i="55" s="1"/>
  <c r="I16" i="55" s="1"/>
  <c r="F74" i="63" s="1"/>
  <c r="U32" i="48"/>
  <c r="F16" i="53"/>
  <c r="E72" i="63" s="1"/>
  <c r="F16" i="48"/>
  <c r="E67" i="63" s="1"/>
  <c r="S30" i="42"/>
  <c r="S32" i="42" s="1"/>
  <c r="I16" i="42" s="1"/>
  <c r="F61" i="63" s="1"/>
  <c r="F16" i="36"/>
  <c r="E55" i="63" s="1"/>
  <c r="F16" i="35"/>
  <c r="E54" i="63" s="1"/>
  <c r="S30" i="34"/>
  <c r="S32" i="34" s="1"/>
  <c r="I16" i="34" s="1"/>
  <c r="F53" i="63" s="1"/>
  <c r="F16" i="24"/>
  <c r="E43" i="63" s="1"/>
  <c r="F16" i="17"/>
  <c r="E36" i="63" s="1"/>
  <c r="U32" i="16"/>
  <c r="S30" i="10"/>
  <c r="S32" i="10" s="1"/>
  <c r="I16" i="10" s="1"/>
  <c r="F29" i="63" s="1"/>
  <c r="F16" i="10"/>
  <c r="E29" i="63" s="1"/>
  <c r="S30" i="9"/>
  <c r="S32" i="9" s="1"/>
  <c r="I16" i="9" s="1"/>
  <c r="F28" i="63" s="1"/>
  <c r="F16" i="9"/>
  <c r="E28" i="63" s="1"/>
  <c r="F16" i="7"/>
  <c r="E26" i="63" s="1"/>
  <c r="S30" i="56"/>
  <c r="S32" i="56" s="1"/>
  <c r="I16" i="56" s="1"/>
  <c r="F75" i="63" s="1"/>
  <c r="S30" i="41"/>
  <c r="S32" i="41" s="1"/>
  <c r="I16" i="41" s="1"/>
  <c r="F60" i="63" s="1"/>
  <c r="U32" i="42"/>
  <c r="S30" i="27"/>
  <c r="S32" i="27" s="1"/>
  <c r="I16" i="27" s="1"/>
  <c r="F46" i="63" s="1"/>
  <c r="U32" i="37"/>
  <c r="U30" i="14"/>
  <c r="U32" i="14"/>
  <c r="K11" i="14" s="1"/>
  <c r="F16" i="4"/>
  <c r="E23" i="63" s="1"/>
  <c r="F16" i="2"/>
  <c r="E21" i="63" s="1"/>
  <c r="F16" i="62"/>
  <c r="E81" i="63" s="1"/>
  <c r="S30" i="61"/>
  <c r="S32" i="61" s="1"/>
  <c r="I16" i="61" s="1"/>
  <c r="F80" i="63" s="1"/>
  <c r="F16" i="61"/>
  <c r="E80" i="63" s="1"/>
  <c r="K11" i="60"/>
  <c r="F16" i="60"/>
  <c r="E79" i="63" s="1"/>
  <c r="K11" i="59"/>
  <c r="S30" i="59"/>
  <c r="S32" i="59" s="1"/>
  <c r="I16" i="59" s="1"/>
  <c r="F78" i="63" s="1"/>
  <c r="F16" i="59"/>
  <c r="E78" i="63" s="1"/>
  <c r="K11" i="58"/>
  <c r="S30" i="58"/>
  <c r="S32" i="58" s="1"/>
  <c r="I16" i="58" s="1"/>
  <c r="F77" i="63" s="1"/>
  <c r="K11" i="57"/>
  <c r="F16" i="57"/>
  <c r="E76" i="63" s="1"/>
  <c r="K11" i="56"/>
  <c r="F16" i="56"/>
  <c r="E75" i="63" s="1"/>
  <c r="K11" i="55"/>
  <c r="F16" i="55"/>
  <c r="E74" i="63" s="1"/>
  <c r="F16" i="54"/>
  <c r="E73" i="63" s="1"/>
  <c r="U32" i="53"/>
  <c r="K11" i="53" s="1"/>
  <c r="S30" i="53"/>
  <c r="S32" i="53" s="1"/>
  <c r="I16" i="53" s="1"/>
  <c r="F72" i="63" s="1"/>
  <c r="K11" i="52"/>
  <c r="S30" i="52"/>
  <c r="S32" i="52" s="1"/>
  <c r="I16" i="52" s="1"/>
  <c r="F71" i="63" s="1"/>
  <c r="F16" i="52"/>
  <c r="E71" i="63" s="1"/>
  <c r="K11" i="51"/>
  <c r="F16" i="51"/>
  <c r="E70" i="63" s="1"/>
  <c r="U32" i="50"/>
  <c r="K11" i="50" s="1"/>
  <c r="S30" i="50"/>
  <c r="S32" i="50" s="1"/>
  <c r="I16" i="50" s="1"/>
  <c r="F69" i="63" s="1"/>
  <c r="F16" i="49"/>
  <c r="E68" i="63" s="1"/>
  <c r="K11" i="48"/>
  <c r="S30" i="48"/>
  <c r="S32" i="48" s="1"/>
  <c r="I16" i="48" s="1"/>
  <c r="F67" i="63" s="1"/>
  <c r="U32" i="44"/>
  <c r="K11" i="44" s="1"/>
  <c r="S30" i="44"/>
  <c r="S32" i="44" s="1"/>
  <c r="I16" i="44" s="1"/>
  <c r="F63" i="63" s="1"/>
  <c r="F16" i="44"/>
  <c r="E63" i="63" s="1"/>
  <c r="K11" i="43"/>
  <c r="S30" i="43"/>
  <c r="S32" i="43" s="1"/>
  <c r="I16" i="43" s="1"/>
  <c r="F62" i="63" s="1"/>
  <c r="F16" i="43"/>
  <c r="E62" i="63" s="1"/>
  <c r="K11" i="42"/>
  <c r="F16" i="42"/>
  <c r="E61" i="63" s="1"/>
  <c r="F16" i="41"/>
  <c r="E60" i="63" s="1"/>
  <c r="K11" i="40"/>
  <c r="S30" i="40"/>
  <c r="S32" i="40" s="1"/>
  <c r="I16" i="40" s="1"/>
  <c r="F59" i="63" s="1"/>
  <c r="F16" i="39"/>
  <c r="E58" i="63" s="1"/>
  <c r="F16" i="38"/>
  <c r="E57" i="63" s="1"/>
  <c r="S30" i="37"/>
  <c r="S32" i="37" s="1"/>
  <c r="I16" i="37" s="1"/>
  <c r="F56" i="63" s="1"/>
  <c r="K11" i="36"/>
  <c r="U32" i="35"/>
  <c r="K11" i="35" s="1"/>
  <c r="S30" i="35"/>
  <c r="S32" i="35" s="1"/>
  <c r="I16" i="35" s="1"/>
  <c r="F54" i="63" s="1"/>
  <c r="U32" i="34"/>
  <c r="K11" i="34" s="1"/>
  <c r="F16" i="33"/>
  <c r="E52" i="63" s="1"/>
  <c r="K11" i="32"/>
  <c r="S30" i="32"/>
  <c r="S32" i="32" s="1"/>
  <c r="I16" i="32" s="1"/>
  <c r="F51" i="63" s="1"/>
  <c r="F16" i="32"/>
  <c r="E51" i="63" s="1"/>
  <c r="U30" i="5"/>
  <c r="U30" i="50"/>
  <c r="E11" i="50" s="1"/>
  <c r="S30" i="31"/>
  <c r="S32" i="31" s="1"/>
  <c r="I16" i="31" s="1"/>
  <c r="F50" i="63" s="1"/>
  <c r="F16" i="31"/>
  <c r="E50" i="63" s="1"/>
  <c r="K11" i="30"/>
  <c r="F16" i="30"/>
  <c r="E49" i="63" s="1"/>
  <c r="K11" i="29"/>
  <c r="S30" i="29"/>
  <c r="S32" i="29" s="1"/>
  <c r="I16" i="29" s="1"/>
  <c r="F48" i="63" s="1"/>
  <c r="F16" i="29"/>
  <c r="E48" i="63" s="1"/>
  <c r="K11" i="28"/>
  <c r="S30" i="28"/>
  <c r="S32" i="28" s="1"/>
  <c r="I16" i="28" s="1"/>
  <c r="F47" i="63" s="1"/>
  <c r="F16" i="27"/>
  <c r="E46" i="63" s="1"/>
  <c r="S30" i="26"/>
  <c r="S32" i="26" s="1"/>
  <c r="I16" i="26" s="1"/>
  <c r="F45" i="63" s="1"/>
  <c r="F16" i="26"/>
  <c r="E45" i="63" s="1"/>
  <c r="K11" i="25"/>
  <c r="F16" i="25"/>
  <c r="E44" i="63" s="1"/>
  <c r="S30" i="24"/>
  <c r="S32" i="24" s="1"/>
  <c r="I16" i="24" s="1"/>
  <c r="F43" i="63" s="1"/>
  <c r="K11" i="23"/>
  <c r="F16" i="23"/>
  <c r="E42" i="63" s="1"/>
  <c r="U32" i="22"/>
  <c r="K11" i="22" s="1"/>
  <c r="S30" i="22"/>
  <c r="S32" i="22" s="1"/>
  <c r="I16" i="22" s="1"/>
  <c r="F41" i="63" s="1"/>
  <c r="F16" i="22"/>
  <c r="E41" i="63" s="1"/>
  <c r="K11" i="21"/>
  <c r="S30" i="21"/>
  <c r="S32" i="21" s="1"/>
  <c r="I16" i="21" s="1"/>
  <c r="F40" i="63" s="1"/>
  <c r="F16" i="21"/>
  <c r="E40" i="63" s="1"/>
  <c r="F16" i="20"/>
  <c r="E39" i="63" s="1"/>
  <c r="K11" i="19"/>
  <c r="S30" i="19"/>
  <c r="S32" i="19" s="1"/>
  <c r="I16" i="19" s="1"/>
  <c r="F38" i="63" s="1"/>
  <c r="F16" i="19"/>
  <c r="E38" i="63" s="1"/>
  <c r="U32" i="18"/>
  <c r="K11" i="18" s="1"/>
  <c r="S30" i="18"/>
  <c r="S32" i="18" s="1"/>
  <c r="I16" i="18" s="1"/>
  <c r="F37" i="63" s="1"/>
  <c r="U30" i="18"/>
  <c r="E11" i="18" s="1"/>
  <c r="F16" i="18"/>
  <c r="E37" i="63" s="1"/>
  <c r="U32" i="17"/>
  <c r="K11" i="17" s="1"/>
  <c r="S30" i="17"/>
  <c r="S32" i="17" s="1"/>
  <c r="I16" i="17" s="1"/>
  <c r="F36" i="63" s="1"/>
  <c r="K11" i="16"/>
  <c r="G30" i="16"/>
  <c r="G32" i="16" s="1"/>
  <c r="F16" i="16" s="1"/>
  <c r="E35" i="63" s="1"/>
  <c r="K11" i="15"/>
  <c r="S30" i="15"/>
  <c r="S32" i="15" s="1"/>
  <c r="I16" i="15" s="1"/>
  <c r="F34" i="63" s="1"/>
  <c r="F16" i="15"/>
  <c r="E34" i="63" s="1"/>
  <c r="S30" i="14"/>
  <c r="S32" i="14" s="1"/>
  <c r="I16" i="14" s="1"/>
  <c r="F33" i="63" s="1"/>
  <c r="F16" i="14"/>
  <c r="E33" i="63" s="1"/>
  <c r="K11" i="13"/>
  <c r="O16" i="63"/>
  <c r="L16" i="63"/>
  <c r="S30" i="13"/>
  <c r="S32" i="13" s="1"/>
  <c r="I16" i="13" s="1"/>
  <c r="F32" i="63" s="1"/>
  <c r="F16" i="13"/>
  <c r="E32" i="63" s="1"/>
  <c r="K11" i="12"/>
  <c r="C16" i="63"/>
  <c r="F16" i="12"/>
  <c r="E31" i="63" s="1"/>
  <c r="F16" i="11"/>
  <c r="E30" i="63" s="1"/>
  <c r="S30" i="11"/>
  <c r="S32" i="11" s="1"/>
  <c r="I16" i="11" s="1"/>
  <c r="F30" i="63" s="1"/>
  <c r="K11" i="10"/>
  <c r="K11" i="9"/>
  <c r="U32" i="3"/>
  <c r="K11" i="3" s="1"/>
  <c r="U30" i="10"/>
  <c r="E11" i="10" s="1"/>
  <c r="U32" i="26"/>
  <c r="K11" i="26" s="1"/>
  <c r="K11" i="37"/>
  <c r="K11" i="39"/>
  <c r="K11" i="41"/>
  <c r="K11" i="46"/>
  <c r="U32" i="20"/>
  <c r="K11" i="20" s="1"/>
  <c r="U32" i="31"/>
  <c r="K11" i="31" s="1"/>
  <c r="U32" i="33"/>
  <c r="K11" i="33" s="1"/>
  <c r="K11" i="45"/>
  <c r="U30" i="49"/>
  <c r="E11" i="49" s="1"/>
  <c r="U30" i="51"/>
  <c r="E11" i="51" s="1"/>
  <c r="U32" i="54"/>
  <c r="K11" i="54" s="1"/>
  <c r="U30" i="60"/>
  <c r="E11" i="60" s="1"/>
  <c r="U32" i="61"/>
  <c r="K11" i="61" s="1"/>
  <c r="K11" i="8"/>
  <c r="F16" i="8"/>
  <c r="E27" i="63" s="1"/>
  <c r="K11" i="7"/>
  <c r="U32" i="6"/>
  <c r="K11" i="6" s="1"/>
  <c r="S30" i="6"/>
  <c r="S32" i="6" s="1"/>
  <c r="I16" i="6" s="1"/>
  <c r="F25" i="63" s="1"/>
  <c r="F16" i="6"/>
  <c r="E25" i="63" s="1"/>
  <c r="E11" i="5"/>
  <c r="U32" i="5"/>
  <c r="K11" i="5" s="1"/>
  <c r="S30" i="5"/>
  <c r="S32" i="5" s="1"/>
  <c r="I16" i="5" s="1"/>
  <c r="F24" i="63" s="1"/>
  <c r="F16" i="5"/>
  <c r="E24" i="63" s="1"/>
  <c r="S30" i="4"/>
  <c r="S32" i="4" s="1"/>
  <c r="I16" i="4" s="1"/>
  <c r="F23" i="63" s="1"/>
  <c r="U32" i="4"/>
  <c r="K11" i="4" s="1"/>
  <c r="S30" i="3"/>
  <c r="S32" i="3" s="1"/>
  <c r="I16" i="3" s="1"/>
  <c r="F22" i="63" s="1"/>
  <c r="F16" i="3"/>
  <c r="E22" i="63" s="1"/>
  <c r="K11" i="2"/>
  <c r="U30" i="62"/>
  <c r="E11" i="62" s="1"/>
  <c r="U30" i="61"/>
  <c r="E11" i="61" s="1"/>
  <c r="U30" i="59"/>
  <c r="E11" i="59" s="1"/>
  <c r="U30" i="58"/>
  <c r="E11" i="58" s="1"/>
  <c r="E11" i="57"/>
  <c r="U30" i="56"/>
  <c r="E11" i="56" s="1"/>
  <c r="U30" i="55"/>
  <c r="E11" i="55" s="1"/>
  <c r="U30" i="54"/>
  <c r="E11" i="54" s="1"/>
  <c r="U30" i="53"/>
  <c r="E11" i="53" s="1"/>
  <c r="U30" i="52"/>
  <c r="E11" i="52" s="1"/>
  <c r="U30" i="48"/>
  <c r="E11" i="48" s="1"/>
  <c r="E11" i="47"/>
  <c r="E11" i="46"/>
  <c r="E11" i="45"/>
  <c r="U30" i="44"/>
  <c r="E11" i="44" s="1"/>
  <c r="U30" i="43"/>
  <c r="E11" i="43" s="1"/>
  <c r="U30" i="42"/>
  <c r="E11" i="42" s="1"/>
  <c r="U30" i="41"/>
  <c r="E11" i="41" s="1"/>
  <c r="U30" i="40"/>
  <c r="E11" i="40" s="1"/>
  <c r="U30" i="39"/>
  <c r="E11" i="39" s="1"/>
  <c r="U30" i="38"/>
  <c r="E11" i="38" s="1"/>
  <c r="U30" i="37"/>
  <c r="E11" i="37" s="1"/>
  <c r="U30" i="36"/>
  <c r="E11" i="36" s="1"/>
  <c r="U30" i="35"/>
  <c r="E11" i="35" s="1"/>
  <c r="U30" i="34"/>
  <c r="E11" i="34" s="1"/>
  <c r="U30" i="33"/>
  <c r="E11" i="33" s="1"/>
  <c r="U30" i="32"/>
  <c r="E11" i="32" s="1"/>
  <c r="U30" i="31"/>
  <c r="E11" i="31" s="1"/>
  <c r="U30" i="30"/>
  <c r="E11" i="30" s="1"/>
  <c r="U30" i="29"/>
  <c r="E11" i="29" s="1"/>
  <c r="U30" i="28"/>
  <c r="E11" i="28" s="1"/>
  <c r="U30" i="27"/>
  <c r="E11" i="27" s="1"/>
  <c r="U30" i="26"/>
  <c r="E11" i="26" s="1"/>
  <c r="U30" i="25"/>
  <c r="E11" i="25" s="1"/>
  <c r="U30" i="24"/>
  <c r="E11" i="24" s="1"/>
  <c r="U30" i="23"/>
  <c r="E11" i="23" s="1"/>
  <c r="U30" i="22"/>
  <c r="E11" i="22" s="1"/>
  <c r="U30" i="21"/>
  <c r="E11" i="21" s="1"/>
  <c r="S30" i="20"/>
  <c r="S32" i="20" s="1"/>
  <c r="I16" i="20" s="1"/>
  <c r="F39" i="63" s="1"/>
  <c r="U30" i="19"/>
  <c r="E11" i="19" s="1"/>
  <c r="U30" i="17"/>
  <c r="E11" i="17" s="1"/>
  <c r="U30" i="16"/>
  <c r="E11" i="16" s="1"/>
  <c r="U30" i="15"/>
  <c r="E11" i="15" s="1"/>
  <c r="E11" i="14"/>
  <c r="U30" i="13"/>
  <c r="E11" i="13" s="1"/>
  <c r="U30" i="12"/>
  <c r="E11" i="12" s="1"/>
  <c r="U30" i="11"/>
  <c r="E11" i="11" s="1"/>
  <c r="U30" i="9"/>
  <c r="E11" i="9" s="1"/>
  <c r="U30" i="8"/>
  <c r="E11" i="8" s="1"/>
  <c r="U30" i="7"/>
  <c r="E11" i="7" s="1"/>
  <c r="U30" i="6"/>
  <c r="E11" i="6" s="1"/>
  <c r="U30" i="4"/>
  <c r="E11" i="4" s="1"/>
  <c r="U30" i="3"/>
  <c r="E11" i="3" s="1"/>
  <c r="U30" i="2"/>
  <c r="E11" i="2" s="1"/>
  <c r="E11" i="1"/>
  <c r="U32" i="1"/>
  <c r="K11" i="1" s="1"/>
  <c r="F16" i="1"/>
  <c r="E20" i="63" s="1"/>
  <c r="S30" i="1"/>
  <c r="S32" i="1" s="1"/>
  <c r="I16" i="1" s="1"/>
  <c r="F20" i="63" s="1"/>
  <c r="P11" i="51" l="1"/>
  <c r="K13" i="51" s="1"/>
  <c r="C70" i="63" s="1"/>
  <c r="P11" i="49"/>
  <c r="K13" i="49" s="1"/>
  <c r="C68" i="63" s="1"/>
  <c r="P11" i="60"/>
  <c r="K13" i="60" s="1"/>
  <c r="C79" i="63" s="1"/>
  <c r="P11" i="50"/>
  <c r="E13" i="50" s="1"/>
  <c r="B69" i="63" s="1"/>
  <c r="P11" i="18"/>
  <c r="K13" i="18" s="1"/>
  <c r="C37" i="63" s="1"/>
  <c r="I16" i="63"/>
  <c r="P11" i="20"/>
  <c r="E13" i="20" s="1"/>
  <c r="B39" i="63" s="1"/>
  <c r="F16" i="63"/>
  <c r="P11" i="10"/>
  <c r="K13" i="10" s="1"/>
  <c r="C29" i="63" s="1"/>
  <c r="K11" i="63"/>
  <c r="E11" i="63"/>
  <c r="P11" i="5"/>
  <c r="E13" i="5" s="1"/>
  <c r="B24" i="63" s="1"/>
  <c r="P11" i="62"/>
  <c r="K13" i="62" s="1"/>
  <c r="C81" i="63" s="1"/>
  <c r="P11" i="61"/>
  <c r="K13" i="61" s="1"/>
  <c r="C80" i="63" s="1"/>
  <c r="P11" i="59"/>
  <c r="K13" i="59" s="1"/>
  <c r="C78" i="63" s="1"/>
  <c r="P11" i="58"/>
  <c r="K13" i="58" s="1"/>
  <c r="C77" i="63" s="1"/>
  <c r="P11" i="57"/>
  <c r="K13" i="57" s="1"/>
  <c r="C76" i="63" s="1"/>
  <c r="P11" i="56"/>
  <c r="K13" i="56" s="1"/>
  <c r="C75" i="63" s="1"/>
  <c r="P11" i="55"/>
  <c r="K13" i="55" s="1"/>
  <c r="C74" i="63" s="1"/>
  <c r="P11" i="54"/>
  <c r="K13" i="54" s="1"/>
  <c r="C73" i="63" s="1"/>
  <c r="P11" i="53"/>
  <c r="K13" i="53" s="1"/>
  <c r="C72" i="63" s="1"/>
  <c r="P11" i="52"/>
  <c r="K13" i="52" s="1"/>
  <c r="C71" i="63" s="1"/>
  <c r="P11" i="48"/>
  <c r="K13" i="48" s="1"/>
  <c r="C67" i="63" s="1"/>
  <c r="P11" i="47"/>
  <c r="K13" i="47" s="1"/>
  <c r="C66" i="63" s="1"/>
  <c r="P11" i="46"/>
  <c r="K13" i="46" s="1"/>
  <c r="C65" i="63" s="1"/>
  <c r="P11" i="45"/>
  <c r="K13" i="45" s="1"/>
  <c r="C64" i="63" s="1"/>
  <c r="P11" i="44"/>
  <c r="K13" i="44" s="1"/>
  <c r="C63" i="63" s="1"/>
  <c r="P11" i="43"/>
  <c r="K13" i="43" s="1"/>
  <c r="C62" i="63" s="1"/>
  <c r="P11" i="42"/>
  <c r="K13" i="42" s="1"/>
  <c r="C61" i="63" s="1"/>
  <c r="P11" i="41"/>
  <c r="K13" i="41" s="1"/>
  <c r="C60" i="63" s="1"/>
  <c r="P11" i="40"/>
  <c r="K13" i="40" s="1"/>
  <c r="C59" i="63" s="1"/>
  <c r="P11" i="39"/>
  <c r="K13" i="39" s="1"/>
  <c r="C58" i="63" s="1"/>
  <c r="P11" i="38"/>
  <c r="K13" i="38" s="1"/>
  <c r="C57" i="63" s="1"/>
  <c r="P11" i="37"/>
  <c r="K13" i="37" s="1"/>
  <c r="C56" i="63" s="1"/>
  <c r="P11" i="36"/>
  <c r="K13" i="36" s="1"/>
  <c r="C55" i="63" s="1"/>
  <c r="P11" i="35"/>
  <c r="K13" i="35" s="1"/>
  <c r="C54" i="63" s="1"/>
  <c r="P11" i="34"/>
  <c r="K13" i="34" s="1"/>
  <c r="C53" i="63" s="1"/>
  <c r="P11" i="33"/>
  <c r="K13" i="33" s="1"/>
  <c r="C52" i="63" s="1"/>
  <c r="P11" i="32"/>
  <c r="K13" i="32" s="1"/>
  <c r="C51" i="63" s="1"/>
  <c r="P11" i="31"/>
  <c r="K13" i="31" s="1"/>
  <c r="C50" i="63" s="1"/>
  <c r="P11" i="30"/>
  <c r="K13" i="30" s="1"/>
  <c r="C49" i="63" s="1"/>
  <c r="P11" i="29"/>
  <c r="K13" i="29" s="1"/>
  <c r="C48" i="63" s="1"/>
  <c r="P11" i="28"/>
  <c r="K13" i="28" s="1"/>
  <c r="C47" i="63" s="1"/>
  <c r="P11" i="27"/>
  <c r="K13" i="27" s="1"/>
  <c r="C46" i="63" s="1"/>
  <c r="P11" i="26"/>
  <c r="K13" i="26" s="1"/>
  <c r="C45" i="63" s="1"/>
  <c r="P11" i="25"/>
  <c r="K13" i="25" s="1"/>
  <c r="C44" i="63" s="1"/>
  <c r="P11" i="24"/>
  <c r="K13" i="24" s="1"/>
  <c r="C43" i="63" s="1"/>
  <c r="P11" i="23"/>
  <c r="K13" i="23" s="1"/>
  <c r="C42" i="63" s="1"/>
  <c r="P11" i="22"/>
  <c r="K13" i="22" s="1"/>
  <c r="C41" i="63" s="1"/>
  <c r="P11" i="21"/>
  <c r="K13" i="21" s="1"/>
  <c r="C40" i="63" s="1"/>
  <c r="P11" i="19"/>
  <c r="K13" i="19" s="1"/>
  <c r="C38" i="63" s="1"/>
  <c r="P11" i="17"/>
  <c r="K13" i="17" s="1"/>
  <c r="C36" i="63" s="1"/>
  <c r="P11" i="16"/>
  <c r="K13" i="16" s="1"/>
  <c r="C35" i="63" s="1"/>
  <c r="P11" i="15"/>
  <c r="K13" i="15" s="1"/>
  <c r="C34" i="63" s="1"/>
  <c r="P11" i="14"/>
  <c r="K13" i="14" s="1"/>
  <c r="C33" i="63" s="1"/>
  <c r="P11" i="13"/>
  <c r="K13" i="13" s="1"/>
  <c r="C32" i="63" s="1"/>
  <c r="P11" i="12"/>
  <c r="K13" i="12" s="1"/>
  <c r="C31" i="63" s="1"/>
  <c r="P11" i="11"/>
  <c r="K13" i="11" s="1"/>
  <c r="C30" i="63" s="1"/>
  <c r="P11" i="9"/>
  <c r="K13" i="9" s="1"/>
  <c r="C28" i="63" s="1"/>
  <c r="P11" i="8"/>
  <c r="K13" i="8" s="1"/>
  <c r="C27" i="63" s="1"/>
  <c r="P11" i="7"/>
  <c r="K13" i="7" s="1"/>
  <c r="C26" i="63" s="1"/>
  <c r="P11" i="6"/>
  <c r="K13" i="6" s="1"/>
  <c r="C25" i="63" s="1"/>
  <c r="P11" i="4"/>
  <c r="K13" i="4" s="1"/>
  <c r="C23" i="63" s="1"/>
  <c r="P11" i="3"/>
  <c r="K13" i="3" s="1"/>
  <c r="C22" i="63" s="1"/>
  <c r="P11" i="2"/>
  <c r="K13" i="2" s="1"/>
  <c r="C21" i="63" s="1"/>
  <c r="P11" i="1"/>
  <c r="K13" i="1" s="1"/>
  <c r="C20" i="63" s="1"/>
  <c r="E13" i="51" l="1"/>
  <c r="B70" i="63" s="1"/>
  <c r="E13" i="49"/>
  <c r="B68" i="63" s="1"/>
  <c r="K13" i="5"/>
  <c r="C24" i="63" s="1"/>
  <c r="E13" i="18"/>
  <c r="B37" i="63" s="1"/>
  <c r="E13" i="60"/>
  <c r="B79" i="63" s="1"/>
  <c r="K13" i="50"/>
  <c r="C69" i="63" s="1"/>
  <c r="E13" i="38"/>
  <c r="B57" i="63" s="1"/>
  <c r="E13" i="43"/>
  <c r="B62" i="63" s="1"/>
  <c r="E13" i="55"/>
  <c r="B74" i="63" s="1"/>
  <c r="E13" i="58"/>
  <c r="B77" i="63" s="1"/>
  <c r="E13" i="23"/>
  <c r="B42" i="63" s="1"/>
  <c r="K13" i="20"/>
  <c r="C39" i="63" s="1"/>
  <c r="E13" i="19"/>
  <c r="B38" i="63" s="1"/>
  <c r="E13" i="15"/>
  <c r="B34" i="63" s="1"/>
  <c r="E13" i="10"/>
  <c r="B29" i="63" s="1"/>
  <c r="P11" i="63"/>
  <c r="K13" i="63" s="1"/>
  <c r="E13" i="44"/>
  <c r="B63" i="63" s="1"/>
  <c r="E13" i="48"/>
  <c r="B67" i="63" s="1"/>
  <c r="E13" i="62"/>
  <c r="B81" i="63" s="1"/>
  <c r="E13" i="42"/>
  <c r="B61" i="63" s="1"/>
  <c r="E13" i="8"/>
  <c r="B27" i="63" s="1"/>
  <c r="E13" i="7"/>
  <c r="B26" i="63" s="1"/>
  <c r="E13" i="3"/>
  <c r="B22" i="63" s="1"/>
  <c r="E13" i="61"/>
  <c r="B80" i="63" s="1"/>
  <c r="E13" i="59"/>
  <c r="B78" i="63" s="1"/>
  <c r="E13" i="57"/>
  <c r="B76" i="63" s="1"/>
  <c r="E13" i="56"/>
  <c r="B75" i="63" s="1"/>
  <c r="E13" i="54"/>
  <c r="B73" i="63" s="1"/>
  <c r="E13" i="53"/>
  <c r="B72" i="63" s="1"/>
  <c r="E13" i="52"/>
  <c r="B71" i="63" s="1"/>
  <c r="E13" i="47"/>
  <c r="B66" i="63" s="1"/>
  <c r="E13" i="46"/>
  <c r="B65" i="63" s="1"/>
  <c r="E13" i="45"/>
  <c r="B64" i="63" s="1"/>
  <c r="E13" i="41"/>
  <c r="B60" i="63" s="1"/>
  <c r="E13" i="40"/>
  <c r="B59" i="63" s="1"/>
  <c r="E13" i="39"/>
  <c r="B58" i="63" s="1"/>
  <c r="E13" i="37"/>
  <c r="B56" i="63" s="1"/>
  <c r="E13" i="36"/>
  <c r="B55" i="63" s="1"/>
  <c r="E13" i="35"/>
  <c r="B54" i="63" s="1"/>
  <c r="E13" i="34"/>
  <c r="B53" i="63" s="1"/>
  <c r="E13" i="33"/>
  <c r="B52" i="63" s="1"/>
  <c r="E13" i="32"/>
  <c r="B51" i="63" s="1"/>
  <c r="E13" i="31"/>
  <c r="B50" i="63" s="1"/>
  <c r="E13" i="30"/>
  <c r="B49" i="63" s="1"/>
  <c r="E13" i="29"/>
  <c r="B48" i="63" s="1"/>
  <c r="E13" i="28"/>
  <c r="B47" i="63" s="1"/>
  <c r="E13" i="27"/>
  <c r="B46" i="63" s="1"/>
  <c r="E13" i="26"/>
  <c r="B45" i="63" s="1"/>
  <c r="E13" i="25"/>
  <c r="B44" i="63" s="1"/>
  <c r="E13" i="24"/>
  <c r="B43" i="63" s="1"/>
  <c r="E13" i="22"/>
  <c r="B41" i="63" s="1"/>
  <c r="E13" i="21"/>
  <c r="B40" i="63" s="1"/>
  <c r="E13" i="17"/>
  <c r="B36" i="63" s="1"/>
  <c r="E13" i="16"/>
  <c r="B35" i="63" s="1"/>
  <c r="E13" i="14"/>
  <c r="B33" i="63" s="1"/>
  <c r="E13" i="13"/>
  <c r="B32" i="63" s="1"/>
  <c r="E13" i="12"/>
  <c r="B31" i="63" s="1"/>
  <c r="E13" i="11"/>
  <c r="B30" i="63" s="1"/>
  <c r="E13" i="9"/>
  <c r="B28" i="63" s="1"/>
  <c r="E13" i="6"/>
  <c r="B25" i="63" s="1"/>
  <c r="E13" i="4"/>
  <c r="B23" i="63" s="1"/>
  <c r="E13" i="2"/>
  <c r="B21" i="63" s="1"/>
  <c r="E13" i="1"/>
  <c r="B20" i="63" s="1"/>
  <c r="E13" i="63" l="1"/>
</calcChain>
</file>

<file path=xl/comments1.xml><?xml version="1.0" encoding="utf-8"?>
<comments xmlns="http://schemas.openxmlformats.org/spreadsheetml/2006/main">
  <authors>
    <author>benedito</author>
  </authors>
  <commentList>
    <comment ref="B19" authorId="0">
      <text>
        <r>
          <rPr>
            <sz val="8"/>
            <color indexed="81"/>
            <rFont val="Tahoma"/>
            <family val="2"/>
          </rPr>
          <t xml:space="preserve">PONTUAÇÃO NO PERFIL PROFISSIONAL
</t>
        </r>
      </text>
    </comment>
    <comment ref="C19" authorId="0">
      <text>
        <r>
          <rPr>
            <sz val="8"/>
            <color indexed="81"/>
            <rFont val="Tahoma"/>
            <family val="2"/>
          </rPr>
          <t xml:space="preserve">PONTUAÇÃO NO PERFIL ACADÊMICO
</t>
        </r>
      </text>
    </comment>
    <comment ref="D19" authorId="0">
      <text>
        <r>
          <rPr>
            <sz val="8"/>
            <color indexed="81"/>
            <rFont val="Tahoma"/>
            <family val="2"/>
          </rPr>
          <t xml:space="preserve">ANOS DE ESTUDO FORMATIVO
</t>
        </r>
      </text>
    </comment>
    <comment ref="E19" authorId="0">
      <text>
        <r>
          <rPr>
            <sz val="8"/>
            <color indexed="81"/>
            <rFont val="Tahoma"/>
            <family val="2"/>
          </rPr>
          <t xml:space="preserve">PONTUAÇÃO -
 FORMAÇÃO CADÊMICA
</t>
        </r>
      </text>
    </comment>
    <comment ref="F19" authorId="0">
      <text>
        <r>
          <rPr>
            <sz val="8"/>
            <color indexed="81"/>
            <rFont val="Tahoma"/>
            <family val="2"/>
          </rPr>
          <t xml:space="preserve">PONTUAÇÃO - FORMAÇÃO COMPLEMENTAR
</t>
        </r>
      </text>
    </comment>
    <comment ref="G19" authorId="0">
      <text>
        <r>
          <rPr>
            <sz val="8"/>
            <color indexed="81"/>
            <rFont val="Tahoma"/>
            <family val="2"/>
          </rPr>
          <t xml:space="preserve">PONTUAÇÃO - EXPERIÊNCIA NA ATIVIDADE FIM
</t>
        </r>
      </text>
    </comment>
    <comment ref="H19" authorId="0">
      <text>
        <r>
          <rPr>
            <sz val="8"/>
            <color indexed="81"/>
            <rFont val="Tahoma"/>
            <family val="2"/>
          </rPr>
          <t xml:space="preserve">PONTUAÇÃO - EXPERIÊNCIA NA ATIVIDADE ACADÊMICA
</t>
        </r>
      </text>
    </comment>
    <comment ref="J19" authorId="0">
      <text>
        <r>
          <rPr>
            <sz val="8"/>
            <color indexed="81"/>
            <rFont val="Tahoma"/>
            <family val="2"/>
          </rPr>
          <t xml:space="preserve">CÓDIGO DA TITULAÇÃO
</t>
        </r>
      </text>
    </comment>
    <comment ref="K19" authorId="0">
      <text>
        <r>
          <rPr>
            <sz val="8"/>
            <color indexed="81"/>
            <rFont val="Tahoma"/>
            <family val="2"/>
          </rPr>
          <t xml:space="preserve">POSSUI HABILITAÇÃO PARA DOCENCIA 
</t>
        </r>
      </text>
    </comment>
    <comment ref="L19" authorId="0">
      <text>
        <r>
          <rPr>
            <sz val="8"/>
            <color indexed="81"/>
            <rFont val="Tahoma"/>
            <family val="2"/>
          </rPr>
          <t xml:space="preserve">RECEBEU FORMAÇÃO PARA DOCÊNCIA </t>
        </r>
      </text>
    </comment>
    <comment ref="O19" authorId="0">
      <text>
        <r>
          <rPr>
            <sz val="8"/>
            <color indexed="81"/>
            <rFont val="Tahoma"/>
            <family val="2"/>
          </rPr>
          <t xml:space="preserve">CÓDIGO DO PERFIL PREVALENTE
</t>
        </r>
      </text>
    </comment>
  </commentList>
</comments>
</file>

<file path=xl/comments2.xml><?xml version="1.0" encoding="utf-8"?>
<comments xmlns="http://schemas.openxmlformats.org/spreadsheetml/2006/main">
  <authors>
    <author>****</author>
  </authors>
  <commentList>
    <comment ref="C5" authorId="0">
      <text>
        <r>
          <rPr>
            <sz val="8"/>
            <color indexed="81"/>
            <rFont val="Tahoma"/>
            <family val="2"/>
          </rPr>
          <t xml:space="preserve">Identificação codificada da Instituição a qual este docente pertence.
</t>
        </r>
      </text>
    </comment>
    <comment ref="G5" authorId="0">
      <text>
        <r>
          <rPr>
            <sz val="8"/>
            <color indexed="81"/>
            <rFont val="Tahoma"/>
            <family val="2"/>
          </rPr>
          <t xml:space="preserve">Indentificação codificada para identificar o colegiado ao qual o docente pertence o docente. S A (Sociais Aplicadas)
</t>
        </r>
      </text>
    </comment>
    <comment ref="K5" authorId="0">
      <text>
        <r>
          <rPr>
            <sz val="8"/>
            <color indexed="81"/>
            <rFont val="Tahoma"/>
            <family val="2"/>
          </rPr>
          <t xml:space="preserve">Identificação codificada do docente. Indica que este será o professor 1 do coegiado de Ciências Sociais da Instituição A.
</t>
        </r>
      </text>
    </commen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comments3.xml><?xml version="1.0" encoding="utf-8"?>
<comments xmlns="http://schemas.openxmlformats.org/spreadsheetml/2006/main">
  <authors>
    <author>****</author>
  </authors>
  <commentList>
    <comment ref="C5" authorId="0">
      <text>
        <r>
          <rPr>
            <sz val="8"/>
            <color indexed="81"/>
            <rFont val="Tahoma"/>
            <family val="2"/>
          </rPr>
          <t xml:space="preserve">Identificação codificada da Instituição a qual este docente pertence.
</t>
        </r>
      </text>
    </comment>
    <comment ref="G5" authorId="0">
      <text>
        <r>
          <rPr>
            <sz val="8"/>
            <color indexed="81"/>
            <rFont val="Tahoma"/>
            <family val="2"/>
          </rPr>
          <t xml:space="preserve">Indentificação codificada para identificar o colegiado ao qual o docente pertence o docente. S A (Sociais Aplicadas)
</t>
        </r>
      </text>
    </comment>
    <comment ref="K5" authorId="0">
      <text>
        <r>
          <rPr>
            <sz val="8"/>
            <color indexed="81"/>
            <rFont val="Tahoma"/>
            <family val="2"/>
          </rPr>
          <t xml:space="preserve">Identificação codificada do docente. Indica que este será o professor 1 do coegiado de Ciências Sociais da Instituição A.
</t>
        </r>
      </text>
    </commen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sharedStrings.xml><?xml version="1.0" encoding="utf-8"?>
<sst xmlns="http://schemas.openxmlformats.org/spreadsheetml/2006/main" count="14324" uniqueCount="364">
  <si>
    <t>UNIVERSIDADE DE ÉVORA</t>
  </si>
  <si>
    <t>MESTRADO EM CIÊNCIAS DA EDUCAÇÃO</t>
  </si>
  <si>
    <t>INSTRUMENTO DE AVALIAÇÃO CURRICULAR (IAC)</t>
  </si>
  <si>
    <t>INSTITUIÇÃO</t>
  </si>
  <si>
    <t xml:space="preserve"> </t>
  </si>
  <si>
    <t>COLEGIADO</t>
  </si>
  <si>
    <t>DOCENTE</t>
  </si>
  <si>
    <t>EQUILIBRADO</t>
  </si>
  <si>
    <t>TITULAÇÃO</t>
  </si>
  <si>
    <t>1-Graduado     2-Especialista      3-Mestre     4-Doutor      5-Livre Docente/Pós-Doutor</t>
  </si>
  <si>
    <t>TOTAL DE PONTOS OBTIDOS</t>
  </si>
  <si>
    <t>ÍNDICE OBTIDO - PERFIL PROFISSIONAL</t>
  </si>
  <si>
    <t>ÍNDICE OBTIDO - PERFIL ACADEMICO</t>
  </si>
  <si>
    <t>%</t>
  </si>
  <si>
    <t>ANOS DE ESTUDO FORMATIVO</t>
  </si>
  <si>
    <t>PONTUAÇÃO NA FORMAÇÃO ACADEMICA</t>
  </si>
  <si>
    <t>PONTUAÇÃO NA FORMAÇÃO COMPLEMENTAR</t>
  </si>
  <si>
    <t>FORMAÇÃO/ACADEMICA</t>
  </si>
  <si>
    <t>FORMAÇÃO PROFISSIONAL COMPLEMENTAR</t>
  </si>
  <si>
    <t>FREQ</t>
  </si>
  <si>
    <t>PESO</t>
  </si>
  <si>
    <t>SCORE</t>
  </si>
  <si>
    <t>DOUTORADO</t>
  </si>
  <si>
    <t>PROGRAMA QUALIFICAÇÃO &gt; 1 ANO</t>
  </si>
  <si>
    <t>MESTRADO</t>
  </si>
  <si>
    <t>PROGRAMA QUALIFICAÇÃO &gt; 6 MESES</t>
  </si>
  <si>
    <t>ESPECIALIZAÇÃO LATO SENSU</t>
  </si>
  <si>
    <t>ESPECIALIZAÇÃO STRICTO SENSU</t>
  </si>
  <si>
    <t>CURSO DE EXTENSÃO &gt; 100h</t>
  </si>
  <si>
    <t>BACHARELADO</t>
  </si>
  <si>
    <t>CURSO DE EXTENSÃO &gt; 50h</t>
  </si>
  <si>
    <t>LICENCIATURA</t>
  </si>
  <si>
    <t>CURSO DE EXTENSÃO &lt; 50h</t>
  </si>
  <si>
    <t>GRAD TECNOLÓGICA</t>
  </si>
  <si>
    <t>MESES DE ESTAGIO NA PROFISSÃO</t>
  </si>
  <si>
    <t>SEQUENCIAL</t>
  </si>
  <si>
    <t>MESES DE MONITORIA ACADEMICA</t>
  </si>
  <si>
    <t>SOMATÓRIO FORMAÇÃO ACADEMICA</t>
  </si>
  <si>
    <t>SOMATÓRIO FORMAÇÃO COMPLEMENTAR</t>
  </si>
  <si>
    <t>PR</t>
  </si>
  <si>
    <t>INDICATIVO DA FORMAÇÃO ACADEMICA</t>
  </si>
  <si>
    <t>INDICATIVO DA FORMAÇÃO COMPLEMENTAR</t>
  </si>
  <si>
    <t>AC</t>
  </si>
  <si>
    <t>ANOS DE ATIVIDADE PROFISSIONAL</t>
  </si>
  <si>
    <t>ANOS NO DOUTORADO</t>
  </si>
  <si>
    <t>ANOS NA ATIVIDADE PROF. FIM</t>
  </si>
  <si>
    <t>ANOS NO MESTRADO</t>
  </si>
  <si>
    <t>ANOS NA DOCENCIA</t>
  </si>
  <si>
    <t>ANOS NA PÓS-GRADUAÇÃO</t>
  </si>
  <si>
    <t>ANOS-FUNÇÕES DE DIREÇÃO</t>
  </si>
  <si>
    <t>ANOS NA GRADUAÇÃO</t>
  </si>
  <si>
    <t>ANOS-FUNÇÕES DE DIREÇÃO ACADEMICA</t>
  </si>
  <si>
    <t>ANOS NO NIVEL MÉDIO</t>
  </si>
  <si>
    <t>ANOS-FUNÇÕES GESTÃO</t>
  </si>
  <si>
    <t>ANOS NO ENSINO FUNDAMENTAL</t>
  </si>
  <si>
    <t>ANOS-FUNÇÕES GESTÃO ACADEMICA</t>
  </si>
  <si>
    <t>TOTAL DE ANOS DE ESTUDO</t>
  </si>
  <si>
    <t>ANOS DE EXPERIÊNCIA ACUMULADOS</t>
  </si>
  <si>
    <t>TEMPO NA ÁREA ACADEMICA</t>
  </si>
  <si>
    <t>TEMPO NA PROFISSÃO ORIGINAL</t>
  </si>
  <si>
    <t>DOCENCIA EM CURSOS DE PÓS-GRADUAÇÃO</t>
  </si>
  <si>
    <t>FUNÇÃO DE ALTA DIREÇÃO</t>
  </si>
  <si>
    <t>DOCENCIA EM CURSOS DE GRADUAÇÃO</t>
  </si>
  <si>
    <t>FUNÇÃO DE MÉDIA DIREÇÃO</t>
  </si>
  <si>
    <t>DOCENCIA NO ENSINO MÉDIO</t>
  </si>
  <si>
    <t>FUNÇÃO DE BAIXA DIREÇÃO</t>
  </si>
  <si>
    <t>DOCENCIA NO ENSINO FUNDAMENTAL</t>
  </si>
  <si>
    <t>FUNÇÃO DE ALTA GERENCIA</t>
  </si>
  <si>
    <t>DOCENCIA NO ENSINO INFANTIL</t>
  </si>
  <si>
    <t>FUNÇÃO DE MÉDIA GERENCIA</t>
  </si>
  <si>
    <t xml:space="preserve">FACILITADOR </t>
  </si>
  <si>
    <t>FUNÇÃO DE BAIXA GERENCIA</t>
  </si>
  <si>
    <t>REITOR DE IES</t>
  </si>
  <si>
    <t>FUNÇÃO DE COORDENÇÃO</t>
  </si>
  <si>
    <t>VICE-REITOR DE IES</t>
  </si>
  <si>
    <t>FUNÇÃO DE SUPERVISÃO</t>
  </si>
  <si>
    <t>DIRETOR DE CENTRO</t>
  </si>
  <si>
    <t>FUNÇÃO DE AUXILIAR</t>
  </si>
  <si>
    <t>DIRETOR DE DEPARTAMENTO</t>
  </si>
  <si>
    <t>EXERCENDO ATIVIDADE FIM</t>
  </si>
  <si>
    <t>COORDENADOR DE CURSO</t>
  </si>
  <si>
    <t>FUNÇÃO DE DESENVOLVIMENTO</t>
  </si>
  <si>
    <t>COORDENADOR DE UNIDADE</t>
  </si>
  <si>
    <t>FUNÇÃO EM NEGOCIO PROPRIO</t>
  </si>
  <si>
    <t>COORDENADOR DE PROJETO CIENTÍFICO</t>
  </si>
  <si>
    <t>TUTOR DE TRAINEES E COACHING</t>
  </si>
  <si>
    <t>SUPERVISÃO DE ESTÁGIO</t>
  </si>
  <si>
    <t>ORIENTAÇÃO DE TRAINEES</t>
  </si>
  <si>
    <t>PESQUISADOR</t>
  </si>
  <si>
    <t>BOLSISTA</t>
  </si>
  <si>
    <t xml:space="preserve">MONITORIA </t>
  </si>
  <si>
    <t>SERVIÇO VOLUNTARIO</t>
  </si>
  <si>
    <t>ATIVIDADES PRODUZIDAS NA ACADEMIA</t>
  </si>
  <si>
    <t>ATIVIDADES PRODUZIDAS NA PROFISSÃO ORIGINAL</t>
  </si>
  <si>
    <t>LIVRO</t>
  </si>
  <si>
    <t>ORGANIZADOR DE LIVRO</t>
  </si>
  <si>
    <t>ORGANIZAÇÃO DE LIVRO</t>
  </si>
  <si>
    <t>CAPÍTULO DE LÍVRO</t>
  </si>
  <si>
    <t>CAPÍTULO DE LIVRO</t>
  </si>
  <si>
    <t>ARTIGO EM PÉRIODICO INTERNACIONAL</t>
  </si>
  <si>
    <t>ARTIGO EM PERIÓDICO INTERNACIONAL</t>
  </si>
  <si>
    <t>ARTIGO EM PERIÓDICO NACIONAL</t>
  </si>
  <si>
    <t>ARTIGO EM PERIÓDICO REGIONAL</t>
  </si>
  <si>
    <t>ARTIGO EM PERIÓDICO LOCAL</t>
  </si>
  <si>
    <t>TRABALHOS EM CONGRESSOS</t>
  </si>
  <si>
    <t>TUTORAMENTO DE DIRETORES</t>
  </si>
  <si>
    <t>RESUMOS EXPANDIDOS EM CONGRESSOS</t>
  </si>
  <si>
    <t>TRABALHO TECNICO</t>
  </si>
  <si>
    <t>RESUMOS EM CONGRESSOS</t>
  </si>
  <si>
    <t>APRESENTAÇÃO DE TRABALHOS</t>
  </si>
  <si>
    <t>BANCA DE DOUTORADO</t>
  </si>
  <si>
    <t>BANCA DE MESTRADO</t>
  </si>
  <si>
    <t>BANCA DE ESPECIALIZAÇÃO</t>
  </si>
  <si>
    <t>BANCA DE GRADUAÇÃO</t>
  </si>
  <si>
    <t xml:space="preserve">BANCA DE QUALIFICAÇÃO </t>
  </si>
  <si>
    <t>COMISSÃO JULGADORA</t>
  </si>
  <si>
    <t>AVALIAÇÃO DE IES (INEP)</t>
  </si>
  <si>
    <t>COMISSÃO CONCURSOS</t>
  </si>
  <si>
    <t>ORIENTAÇÃO DE DOUTORANDO</t>
  </si>
  <si>
    <t>ORIENTAÇÃO DE MESTRANDO</t>
  </si>
  <si>
    <t>ORIENTAÇÃO DE ESPECIALISTA</t>
  </si>
  <si>
    <t>ORIENTAÇÃO DE GRADUANDO</t>
  </si>
  <si>
    <t>ORIENTAÇÃO DE INICIAÇÃO CIENTÍFICA</t>
  </si>
  <si>
    <t>ORGANIZAÇÃO DE EVENTOS</t>
  </si>
  <si>
    <t>PARTICIPAÇÃO EM EVENTOS ACADEMICOS</t>
  </si>
  <si>
    <t>PARTICIPAÇÃO EVENTO PROFISSIONAL</t>
  </si>
  <si>
    <t>PREMIAÇÕES - ACADEMICAS</t>
  </si>
  <si>
    <t>PREMIAÇÕES - PROFISSIONAIS</t>
  </si>
  <si>
    <t>DIPLOMA DE GRAU HEMÉRITO</t>
  </si>
  <si>
    <t>TÍTULO HONÓRIS CAUSA</t>
  </si>
  <si>
    <t>PREMIO NIVEL INTERNACIONAL</t>
  </si>
  <si>
    <t>PREMIO NIVEL NACIONAL</t>
  </si>
  <si>
    <t>PREMIO NIVEL REGIONAL</t>
  </si>
  <si>
    <t>PREMIO NIVEL LOCAL</t>
  </si>
  <si>
    <t>MEDALHA</t>
  </si>
  <si>
    <t>ORDEM</t>
  </si>
  <si>
    <t>MENÇÃO HONROSA</t>
  </si>
  <si>
    <t>VOTO DE CONGRATULAÇÕES</t>
  </si>
  <si>
    <t>VOTO DE ELOGIO</t>
  </si>
  <si>
    <t>B</t>
  </si>
  <si>
    <t>PROGRAMA QUALIFICAÇÃO &lt; 6 MESES</t>
  </si>
  <si>
    <t>CONSULTORIA</t>
  </si>
  <si>
    <t>S A</t>
  </si>
  <si>
    <t>ASSESSOR</t>
  </si>
  <si>
    <t>ANALISTA</t>
  </si>
  <si>
    <t>RESUMOS PUBLICADOS ANAIS CONG P</t>
  </si>
  <si>
    <t>PUBLICAÇÃO EM CONGRESSOS PROF</t>
  </si>
  <si>
    <t>PUBLICAÇÃO EM PERIÓDICO LOCAL</t>
  </si>
  <si>
    <t>APRESENTAÇÃO TRABALHOS TECNICOS</t>
  </si>
  <si>
    <t>DOCENTES</t>
  </si>
  <si>
    <t>ASSESSORIA</t>
  </si>
  <si>
    <t>CONSULTOR</t>
  </si>
  <si>
    <t>APRESENTAÇÃO TRABALHO</t>
  </si>
  <si>
    <t>AUDITOR</t>
  </si>
  <si>
    <t>REVISOR TÉCNICO</t>
  </si>
  <si>
    <t>APRESENTAÇÃO TRABALHO TECNICO</t>
  </si>
  <si>
    <t>PÓS-DOUTORADO</t>
  </si>
  <si>
    <t>ANOS PÓS-DOUTORADO</t>
  </si>
  <si>
    <t>REVISOR DE PERIÓDICOS</t>
  </si>
  <si>
    <t>CORPO EDITORIAL</t>
  </si>
  <si>
    <t>ARTIGO TECNICO PUBLICADO</t>
  </si>
  <si>
    <t>TRABALHO TECNICO PUBLICADO</t>
  </si>
  <si>
    <t>APRESENTAÇÃO TRABALHO TEC.</t>
  </si>
  <si>
    <t>RESUMO TEC. EXTENDIDO EM CONG</t>
  </si>
  <si>
    <t>RESUMO TEC EM CONGRESSO</t>
  </si>
  <si>
    <t>PRESIDENTE DE ONG</t>
  </si>
  <si>
    <t>TRABALHO EM CONGRESSO TÉCNICO</t>
  </si>
  <si>
    <t>REVISOR EDITORIAL</t>
  </si>
  <si>
    <t>TRABALHO EM CONG PROFISSIONAL</t>
  </si>
  <si>
    <t>APRES TRAB TÉCNICO</t>
  </si>
  <si>
    <t>PUBLICAÇÃO EM ANAIS CONG PROF.</t>
  </si>
  <si>
    <t>REVISOR DE PERIÓDICO</t>
  </si>
  <si>
    <t>PROGRAMA QUALIFICAÇÃO &lt;6 MESES</t>
  </si>
  <si>
    <t>APRESENTAÇÃO TRAB. TÉCNICO</t>
  </si>
  <si>
    <t>TRABALHO EM CONGRESSO PROFISS.</t>
  </si>
  <si>
    <t>APRESENTAÇÃO TRAB TÉCNICO</t>
  </si>
  <si>
    <t>TRABALHO EM CONG TÉCNICO</t>
  </si>
  <si>
    <t>TRABALHO CONGRESSO PROFISSIONAL</t>
  </si>
  <si>
    <t>TRABALHO CONGRESSO TÉCNICO</t>
  </si>
  <si>
    <t>CONSULTOR TÉCNICO</t>
  </si>
  <si>
    <t>PÓS-DOUTORES</t>
  </si>
  <si>
    <t>DOUTORES</t>
  </si>
  <si>
    <t>MESTRES</t>
  </si>
  <si>
    <t>ESPECIALISTAS</t>
  </si>
  <si>
    <t>GRADUADOS</t>
  </si>
  <si>
    <t>Títulação</t>
  </si>
  <si>
    <t>Freq</t>
  </si>
  <si>
    <t>TEMPO</t>
  </si>
  <si>
    <t>PONTUAÇÃO EXPERIÊNCIA NA ACADEMIA</t>
  </si>
  <si>
    <t>PONTUAÇÃO EXPERIÊNCIA NA ATIVIDADE FIM</t>
  </si>
  <si>
    <t>AEF</t>
  </si>
  <si>
    <t>FAC</t>
  </si>
  <si>
    <t>FCP</t>
  </si>
  <si>
    <t>EXF</t>
  </si>
  <si>
    <t>EXA</t>
  </si>
  <si>
    <t>HAB DOC</t>
  </si>
  <si>
    <t>Não</t>
  </si>
  <si>
    <t>FAED</t>
  </si>
  <si>
    <t>CODT</t>
  </si>
  <si>
    <t>PPR</t>
  </si>
  <si>
    <t>PAC</t>
  </si>
  <si>
    <t>TÍTULO</t>
  </si>
  <si>
    <t>Sim</t>
  </si>
  <si>
    <t>FORMAIS</t>
  </si>
  <si>
    <t>HABILITAÇÕES PARA DOCENCIA</t>
  </si>
  <si>
    <t>PRECARIAS</t>
  </si>
  <si>
    <t>% HABILITAÇÕES PARA DOCENCIA</t>
  </si>
  <si>
    <t>PRECÁRIAS</t>
  </si>
  <si>
    <t>Acadêmico</t>
  </si>
  <si>
    <t>Semi-Acadêmico</t>
  </si>
  <si>
    <t>Semi-Profissional</t>
  </si>
  <si>
    <t>Profissional</t>
  </si>
  <si>
    <t>A2</t>
  </si>
  <si>
    <t>A1</t>
  </si>
  <si>
    <t>P1</t>
  </si>
  <si>
    <t>Equilibrado</t>
  </si>
  <si>
    <t>P2</t>
  </si>
  <si>
    <t>EQ</t>
  </si>
  <si>
    <t>Perfil Prevalente</t>
  </si>
  <si>
    <t>CPV</t>
  </si>
  <si>
    <t>Agrupam.</t>
  </si>
  <si>
    <t>ACAD</t>
  </si>
  <si>
    <t>PROF</t>
  </si>
  <si>
    <t>Docente</t>
  </si>
  <si>
    <t xml:space="preserve"> MÉDIA DO TOTAL DE PONTOS OBTIDOS</t>
  </si>
  <si>
    <t>ÍNDICE  MÉDIO OBTIDO - PERFIL ACADEMICO</t>
  </si>
  <si>
    <t>ÍNDICE MÉDIO OBTIDO - PERFIL PROFISSIONAL</t>
  </si>
  <si>
    <t>ANOS DE ESTUDO FORMATIVO (MÉDIA COLEGIADO)</t>
  </si>
  <si>
    <t>EX</t>
  </si>
  <si>
    <t>Vínculo</t>
  </si>
  <si>
    <t>CH</t>
  </si>
  <si>
    <t>Nível</t>
  </si>
  <si>
    <t>C.H.</t>
  </si>
  <si>
    <t>CLT-DE</t>
  </si>
  <si>
    <t>Assistente</t>
  </si>
  <si>
    <t>CLT</t>
  </si>
  <si>
    <t>CLT-H</t>
  </si>
  <si>
    <t>Outro</t>
  </si>
  <si>
    <t>Classificação</t>
  </si>
  <si>
    <t>Titular</t>
  </si>
  <si>
    <t>Adjunto</t>
  </si>
  <si>
    <t>Auxiliar</t>
  </si>
  <si>
    <t>Carga Horária</t>
  </si>
  <si>
    <t>D.E.</t>
  </si>
  <si>
    <t>&gt;40</t>
  </si>
  <si>
    <t>&lt;40</t>
  </si>
  <si>
    <t>&lt;20</t>
  </si>
  <si>
    <t>B-EX-001</t>
  </si>
  <si>
    <t>B-EX-002</t>
  </si>
  <si>
    <t>B-EX-003</t>
  </si>
  <si>
    <t>B-EX-004</t>
  </si>
  <si>
    <t>B-EX-005</t>
  </si>
  <si>
    <t>B-EX-006</t>
  </si>
  <si>
    <t>B-EX-007</t>
  </si>
  <si>
    <t>B-EX-008</t>
  </si>
  <si>
    <t>B-EX-009</t>
  </si>
  <si>
    <t>B-EX-010</t>
  </si>
  <si>
    <t>B-EX-011</t>
  </si>
  <si>
    <t>B-EX-012</t>
  </si>
  <si>
    <t>B-EX-013</t>
  </si>
  <si>
    <t>B-EX-014</t>
  </si>
  <si>
    <t>B-EX-015</t>
  </si>
  <si>
    <t>B-EX-016</t>
  </si>
  <si>
    <t>B-EX-017</t>
  </si>
  <si>
    <t>B-EX-018</t>
  </si>
  <si>
    <t>B-EX-019</t>
  </si>
  <si>
    <t>B-EX-020</t>
  </si>
  <si>
    <t>B-EX-021</t>
  </si>
  <si>
    <t>B-EX-022</t>
  </si>
  <si>
    <t>B-EX-023</t>
  </si>
  <si>
    <t>B-EX-024</t>
  </si>
  <si>
    <t>B-EX-025</t>
  </si>
  <si>
    <t>B-EX-026</t>
  </si>
  <si>
    <t>B-EX-027</t>
  </si>
  <si>
    <t>B-EX-028</t>
  </si>
  <si>
    <t>B-EX-029</t>
  </si>
  <si>
    <t>B-EX-030</t>
  </si>
  <si>
    <t>B-EX-031</t>
  </si>
  <si>
    <t>B-EX-032</t>
  </si>
  <si>
    <t>B-EX-033</t>
  </si>
  <si>
    <t>B-EX-034</t>
  </si>
  <si>
    <t>B-EX-035</t>
  </si>
  <si>
    <t>B-EX-036</t>
  </si>
  <si>
    <t>B-EX-037</t>
  </si>
  <si>
    <t>B-EX-038</t>
  </si>
  <si>
    <t>B-EX-039</t>
  </si>
  <si>
    <t>B-EX-040</t>
  </si>
  <si>
    <t>B-EX-041</t>
  </si>
  <si>
    <t>B-EX-042</t>
  </si>
  <si>
    <t>B-EX-043</t>
  </si>
  <si>
    <t>B-EX-044</t>
  </si>
  <si>
    <t>B-EX-045</t>
  </si>
  <si>
    <t>B-EX-046</t>
  </si>
  <si>
    <t>B-EX-047</t>
  </si>
  <si>
    <t>B-EX-048</t>
  </si>
  <si>
    <t>B-EX-049</t>
  </si>
  <si>
    <t>B-EX-050</t>
  </si>
  <si>
    <t>B-EX-051</t>
  </si>
  <si>
    <t>B-EX-052</t>
  </si>
  <si>
    <t>B-EX-053</t>
  </si>
  <si>
    <t>B-EX-054</t>
  </si>
  <si>
    <t>B-EX-055</t>
  </si>
  <si>
    <t>B-EX-056</t>
  </si>
  <si>
    <t>B-EX-057</t>
  </si>
  <si>
    <t>B-EX-058</t>
  </si>
  <si>
    <t>B-EX-059</t>
  </si>
  <si>
    <t>B-EX-060</t>
  </si>
  <si>
    <t>B-EX-061</t>
  </si>
  <si>
    <t>B-EX-062</t>
  </si>
  <si>
    <t>TRABALHO TÉC. PUBLICADO EM CONG</t>
  </si>
  <si>
    <t>MEMBRO DE CONSELHO EDITORIAL</t>
  </si>
  <si>
    <t>TRABALHO EM CONGRESSO PROFIS.</t>
  </si>
  <si>
    <t>MEMBRO DE CORPO EDITORIAL</t>
  </si>
  <si>
    <t>TRABALHO APRES CONGRESSO PROF</t>
  </si>
  <si>
    <t>CORPO EDITORIAL DE PERIÓDICO</t>
  </si>
  <si>
    <t>TRABALHO TECNICO EM CONGRESSO</t>
  </si>
  <si>
    <t>Substituto</t>
  </si>
  <si>
    <t>TRABALHO CONGRESSO PROFISS.</t>
  </si>
  <si>
    <t>APRESENTAÇÃO CONGRESSO PROF.</t>
  </si>
  <si>
    <t>NIL</t>
  </si>
  <si>
    <t>TRABALHO EM CONGRESSO PROF.</t>
  </si>
  <si>
    <t>APRESENTAÇÃO TRAB CONG. PROF.</t>
  </si>
  <si>
    <t>PATENTES</t>
  </si>
  <si>
    <t>REVISORA DE PERIÓDICO</t>
  </si>
  <si>
    <t>RESUMO CONGRESSO PROFISSIONAL</t>
  </si>
  <si>
    <t xml:space="preserve">PROGRAMA DE COMPUTADOR </t>
  </si>
  <si>
    <t>APRESENTAÇÃO EM CONGRESSO PROF.</t>
  </si>
  <si>
    <t>TRABALHO PUBLI CONGRESSO PROF.</t>
  </si>
  <si>
    <t>RESUMO EXTENDIDO EM ANAIS CONG PR</t>
  </si>
  <si>
    <t>APRESENTAÇÃO TRAB CONG PROF</t>
  </si>
  <si>
    <t>CONSELHEIRO ÓRGÃO DE CLASSE</t>
  </si>
  <si>
    <t>TRABALHO EM CONG. PROFISSIONAL</t>
  </si>
  <si>
    <t>APRESENTAÇÃO CONG PROFISSIONAL</t>
  </si>
  <si>
    <t>PROGRAMA NÃO REGISTRADO</t>
  </si>
  <si>
    <t>Substituta</t>
  </si>
  <si>
    <t>TRABALHO EM CONGR. PROFISSIONAL</t>
  </si>
  <si>
    <t>RESUMO EXPANDIDO CONGR PROF.</t>
  </si>
  <si>
    <t>RESUMO CONGR. PROFISSIONAL</t>
  </si>
  <si>
    <t>B-EX-063</t>
  </si>
  <si>
    <t>B-EX-064</t>
  </si>
  <si>
    <t>B-EX-065</t>
  </si>
  <si>
    <t>B-EX-066</t>
  </si>
  <si>
    <t>B-EX-067</t>
  </si>
  <si>
    <t>B-EX-068</t>
  </si>
  <si>
    <t>B-EX-069</t>
  </si>
  <si>
    <t>ANOS NA ESPECIALIZAÇÃO</t>
  </si>
  <si>
    <t>TRABALHO EM CONGR PROFISSIONAL</t>
  </si>
  <si>
    <t>Adjunta</t>
  </si>
  <si>
    <t>PERFIL PREVALENTE</t>
  </si>
  <si>
    <t>INTERVALOS DO PERFIL</t>
  </si>
  <si>
    <t>A1 / P1</t>
  </si>
  <si>
    <t>A2 / P2</t>
  </si>
  <si>
    <t>EQ - Equilibrado - até 60% (em ambos os Perfis)</t>
  </si>
  <si>
    <t>A1-Semi-Acad./P1-Semi-Prof. - Entre 60% e  80% (no perfil corresp.)</t>
  </si>
  <si>
    <t>A2-Acadêmico/P2-Profissional - Acima de 80% (no perfil corresp.)</t>
  </si>
  <si>
    <t>(A1) SEMI-ACADÊMICO</t>
  </si>
  <si>
    <t>(A2) ACADÊMICO</t>
  </si>
  <si>
    <t>(EQ) EQUILIBRADO</t>
  </si>
  <si>
    <t>(P1) SEMI-PROFISSIONAL</t>
  </si>
  <si>
    <t>(P2) PROFISSIONAL</t>
  </si>
  <si>
    <t>(A1) SEMI-PROFISSIONAL</t>
  </si>
  <si>
    <t>(P1) SEMI-PRTOFISSIONAL</t>
  </si>
  <si>
    <t>Estatutario</t>
  </si>
  <si>
    <t>CONCENTRAÇÃO DOS DADOS DO CONJUNTO DO COLEGIADO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</si>
</sst>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4"/>
      <name val="Arial"/>
      <family val="2"/>
    </font>
    <font>
      <sz val="8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8FB4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2">
    <xf numFmtId="0" fontId="0" fillId="0" borderId="0" xfId="0"/>
    <xf numFmtId="0" fontId="2" fillId="3" borderId="0" xfId="0" applyFont="1" applyFill="1"/>
    <xf numFmtId="0" fontId="0" fillId="3" borderId="0" xfId="0" applyFill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6" borderId="0" xfId="0" applyFill="1" applyBorder="1"/>
    <xf numFmtId="0" fontId="0" fillId="6" borderId="0" xfId="0" applyFill="1" applyBorder="1" applyAlignment="1">
      <alignment horizontal="center"/>
    </xf>
    <xf numFmtId="0" fontId="0" fillId="3" borderId="0" xfId="0" applyFill="1" applyBorder="1"/>
    <xf numFmtId="0" fontId="0" fillId="3" borderId="0" xfId="0" applyFill="1" applyBorder="1" applyAlignment="1">
      <alignment horizontal="right"/>
    </xf>
    <xf numFmtId="2" fontId="4" fillId="3" borderId="0" xfId="0" applyNumberFormat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vertical="center" wrapText="1"/>
    </xf>
    <xf numFmtId="0" fontId="5" fillId="8" borderId="10" xfId="0" applyFont="1" applyFill="1" applyBorder="1" applyAlignment="1">
      <alignment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/>
    </xf>
    <xf numFmtId="0" fontId="5" fillId="7" borderId="18" xfId="0" applyFont="1" applyFill="1" applyBorder="1" applyAlignment="1">
      <alignment vertical="center" wrapText="1"/>
    </xf>
    <xf numFmtId="0" fontId="5" fillId="8" borderId="18" xfId="0" applyFont="1" applyFill="1" applyBorder="1" applyAlignment="1">
      <alignment vertical="center" wrapText="1"/>
    </xf>
    <xf numFmtId="0" fontId="0" fillId="7" borderId="18" xfId="0" applyFill="1" applyBorder="1" applyAlignment="1"/>
    <xf numFmtId="0" fontId="2" fillId="3" borderId="3" xfId="0" applyFont="1" applyFill="1" applyBorder="1"/>
    <xf numFmtId="0" fontId="0" fillId="3" borderId="2" xfId="0" applyFill="1" applyBorder="1"/>
    <xf numFmtId="0" fontId="0" fillId="3" borderId="5" xfId="0" applyFill="1" applyBorder="1"/>
    <xf numFmtId="0" fontId="2" fillId="8" borderId="22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8" borderId="24" xfId="0" applyFont="1" applyFill="1" applyBorder="1" applyAlignment="1">
      <alignment horizontal="center"/>
    </xf>
    <xf numFmtId="0" fontId="2" fillId="3" borderId="5" xfId="0" applyFont="1" applyFill="1" applyBorder="1"/>
    <xf numFmtId="0" fontId="0" fillId="3" borderId="26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0" fillId="3" borderId="6" xfId="0" applyFill="1" applyBorder="1"/>
    <xf numFmtId="0" fontId="0" fillId="3" borderId="7" xfId="0" applyFill="1" applyBorder="1"/>
    <xf numFmtId="0" fontId="0" fillId="3" borderId="3" xfId="0" applyFill="1" applyBorder="1"/>
    <xf numFmtId="0" fontId="2" fillId="3" borderId="1" xfId="0" applyFont="1" applyFill="1" applyBorder="1" applyAlignment="1">
      <alignment horizontal="center"/>
    </xf>
    <xf numFmtId="2" fontId="4" fillId="4" borderId="4" xfId="0" applyNumberFormat="1" applyFont="1" applyFill="1" applyBorder="1" applyAlignment="1">
      <alignment horizontal="center" vertical="center" wrapText="1"/>
    </xf>
    <xf numFmtId="0" fontId="2" fillId="4" borderId="11" xfId="0" applyFont="1" applyFill="1" applyBorder="1"/>
    <xf numFmtId="0" fontId="0" fillId="4" borderId="12" xfId="0" applyFill="1" applyBorder="1"/>
    <xf numFmtId="0" fontId="0" fillId="4" borderId="12" xfId="0" applyFill="1" applyBorder="1" applyAlignment="1">
      <alignment horizontal="center"/>
    </xf>
    <xf numFmtId="0" fontId="2" fillId="4" borderId="15" xfId="0" applyFont="1" applyFill="1" applyBorder="1"/>
    <xf numFmtId="0" fontId="2" fillId="4" borderId="19" xfId="0" applyFont="1" applyFill="1" applyBorder="1"/>
    <xf numFmtId="0" fontId="0" fillId="4" borderId="20" xfId="0" applyFill="1" applyBorder="1"/>
    <xf numFmtId="0" fontId="0" fillId="4" borderId="20" xfId="0" applyFill="1" applyBorder="1" applyAlignment="1">
      <alignment horizontal="center"/>
    </xf>
    <xf numFmtId="2" fontId="4" fillId="6" borderId="4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/>
    <xf numFmtId="0" fontId="0" fillId="6" borderId="12" xfId="0" applyFill="1" applyBorder="1"/>
    <xf numFmtId="0" fontId="0" fillId="6" borderId="12" xfId="0" applyFill="1" applyBorder="1" applyAlignment="1">
      <alignment horizontal="center"/>
    </xf>
    <xf numFmtId="0" fontId="2" fillId="6" borderId="15" xfId="0" applyFont="1" applyFill="1" applyBorder="1"/>
    <xf numFmtId="0" fontId="2" fillId="6" borderId="19" xfId="0" applyFont="1" applyFill="1" applyBorder="1"/>
    <xf numFmtId="0" fontId="0" fillId="6" borderId="20" xfId="0" applyFill="1" applyBorder="1"/>
    <xf numFmtId="0" fontId="0" fillId="6" borderId="20" xfId="0" applyFill="1" applyBorder="1" applyAlignment="1">
      <alignment horizontal="center"/>
    </xf>
    <xf numFmtId="0" fontId="0" fillId="5" borderId="31" xfId="0" applyFill="1" applyBorder="1" applyAlignment="1">
      <alignment vertical="center" wrapText="1"/>
    </xf>
    <xf numFmtId="0" fontId="0" fillId="5" borderId="32" xfId="0" applyFill="1" applyBorder="1" applyAlignment="1">
      <alignment horizontal="center" vertical="center" wrapText="1"/>
    </xf>
    <xf numFmtId="0" fontId="0" fillId="5" borderId="33" xfId="0" applyFill="1" applyBorder="1" applyAlignment="1">
      <alignment vertical="center" wrapText="1"/>
    </xf>
    <xf numFmtId="0" fontId="0" fillId="6" borderId="31" xfId="0" applyFill="1" applyBorder="1" applyAlignment="1">
      <alignment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3" xfId="0" applyFill="1" applyBorder="1" applyAlignment="1">
      <alignment vertical="center" wrapText="1"/>
    </xf>
    <xf numFmtId="0" fontId="0" fillId="4" borderId="31" xfId="0" applyFill="1" applyBorder="1" applyAlignment="1">
      <alignment vertical="center" wrapText="1"/>
    </xf>
    <xf numFmtId="0" fontId="0" fillId="4" borderId="32" xfId="0" applyFill="1" applyBorder="1" applyAlignment="1">
      <alignment horizontal="center" vertical="center" wrapText="1"/>
    </xf>
    <xf numFmtId="0" fontId="0" fillId="4" borderId="33" xfId="0" applyFill="1" applyBorder="1" applyAlignment="1">
      <alignment vertical="center" wrapText="1"/>
    </xf>
    <xf numFmtId="0" fontId="0" fillId="3" borderId="0" xfId="0" applyFill="1" applyBorder="1" applyAlignment="1">
      <alignment horizontal="center"/>
    </xf>
    <xf numFmtId="0" fontId="1" fillId="3" borderId="5" xfId="0" applyFont="1" applyFill="1" applyBorder="1"/>
    <xf numFmtId="0" fontId="0" fillId="2" borderId="0" xfId="0" applyFill="1"/>
    <xf numFmtId="0" fontId="2" fillId="3" borderId="0" xfId="0" applyFont="1" applyFill="1" applyBorder="1"/>
    <xf numFmtId="0" fontId="0" fillId="3" borderId="0" xfId="0" applyNumberFormat="1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1" fontId="0" fillId="5" borderId="32" xfId="0" applyNumberFormat="1" applyFill="1" applyBorder="1" applyAlignment="1">
      <alignment horizontal="center" vertical="center" wrapText="1"/>
    </xf>
    <xf numFmtId="0" fontId="1" fillId="3" borderId="0" xfId="0" applyFont="1" applyFill="1" applyBorder="1"/>
    <xf numFmtId="0" fontId="0" fillId="3" borderId="0" xfId="0" applyFill="1" applyBorder="1" applyAlignment="1">
      <alignment horizontal="center"/>
    </xf>
    <xf numFmtId="0" fontId="1" fillId="2" borderId="8" xfId="0" applyFont="1" applyFill="1" applyBorder="1"/>
    <xf numFmtId="0" fontId="1" fillId="2" borderId="37" xfId="0" applyFont="1" applyFill="1" applyBorder="1"/>
    <xf numFmtId="0" fontId="1" fillId="2" borderId="26" xfId="0" applyFont="1" applyFill="1" applyBorder="1"/>
    <xf numFmtId="0" fontId="1" fillId="2" borderId="16" xfId="0" applyFont="1" applyFill="1" applyBorder="1"/>
    <xf numFmtId="0" fontId="1" fillId="2" borderId="38" xfId="0" applyFont="1" applyFill="1" applyBorder="1"/>
    <xf numFmtId="0" fontId="1" fillId="9" borderId="23" xfId="0" applyFont="1" applyFill="1" applyBorder="1" applyAlignment="1">
      <alignment horizontal="center"/>
    </xf>
    <xf numFmtId="0" fontId="1" fillId="9" borderId="24" xfId="0" applyFont="1" applyFill="1" applyBorder="1" applyAlignment="1">
      <alignment horizontal="center"/>
    </xf>
    <xf numFmtId="2" fontId="0" fillId="2" borderId="35" xfId="0" applyNumberForma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2" fontId="0" fillId="2" borderId="27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2" fontId="0" fillId="2" borderId="28" xfId="0" applyNumberFormat="1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2" fontId="0" fillId="2" borderId="29" xfId="0" applyNumberFormat="1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1" fillId="9" borderId="39" xfId="0" applyFont="1" applyFill="1" applyBorder="1" applyAlignment="1">
      <alignment horizontal="center"/>
    </xf>
    <xf numFmtId="0" fontId="1" fillId="9" borderId="34" xfId="0" applyFont="1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1" fontId="0" fillId="2" borderId="4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5" fillId="11" borderId="10" xfId="0" applyFont="1" applyFill="1" applyBorder="1" applyAlignment="1">
      <alignment vertical="center" wrapText="1"/>
    </xf>
    <xf numFmtId="0" fontId="5" fillId="11" borderId="14" xfId="0" applyFont="1" applyFill="1" applyBorder="1" applyAlignment="1">
      <alignment vertical="center" wrapText="1"/>
    </xf>
    <xf numFmtId="0" fontId="5" fillId="11" borderId="18" xfId="0" applyFont="1" applyFill="1" applyBorder="1" applyAlignment="1">
      <alignment vertical="center" wrapText="1"/>
    </xf>
    <xf numFmtId="0" fontId="0" fillId="2" borderId="0" xfId="0" applyFill="1" applyAlignment="1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51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1" fillId="9" borderId="31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" fillId="2" borderId="44" xfId="0" applyFont="1" applyFill="1" applyBorder="1"/>
    <xf numFmtId="2" fontId="0" fillId="2" borderId="54" xfId="0" applyNumberFormat="1" applyFill="1" applyBorder="1" applyAlignment="1">
      <alignment horizontal="center"/>
    </xf>
    <xf numFmtId="0" fontId="1" fillId="2" borderId="56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2" fontId="0" fillId="2" borderId="57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" fillId="9" borderId="31" xfId="0" applyFont="1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164" fontId="5" fillId="7" borderId="14" xfId="0" applyNumberFormat="1" applyFont="1" applyFill="1" applyBorder="1" applyAlignment="1">
      <alignment horizontal="center" vertical="center" wrapText="1"/>
    </xf>
    <xf numFmtId="164" fontId="5" fillId="11" borderId="14" xfId="0" applyNumberFormat="1" applyFont="1" applyFill="1" applyBorder="1" applyAlignment="1">
      <alignment horizontal="center" vertical="center" wrapText="1"/>
    </xf>
    <xf numFmtId="2" fontId="0" fillId="2" borderId="21" xfId="0" applyNumberFormat="1" applyFill="1" applyBorder="1" applyAlignment="1">
      <alignment horizontal="center"/>
    </xf>
    <xf numFmtId="0" fontId="0" fillId="2" borderId="58" xfId="0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0" fontId="0" fillId="2" borderId="56" xfId="0" applyFill="1" applyBorder="1"/>
    <xf numFmtId="0" fontId="0" fillId="2" borderId="37" xfId="0" applyFill="1" applyBorder="1"/>
    <xf numFmtId="0" fontId="0" fillId="2" borderId="48" xfId="0" applyFill="1" applyBorder="1"/>
    <xf numFmtId="0" fontId="0" fillId="2" borderId="36" xfId="0" applyFill="1" applyBorder="1"/>
    <xf numFmtId="2" fontId="0" fillId="2" borderId="8" xfId="0" applyNumberFormat="1" applyFill="1" applyBorder="1" applyAlignment="1">
      <alignment horizontal="center"/>
    </xf>
    <xf numFmtId="2" fontId="0" fillId="2" borderId="9" xfId="0" applyNumberFormat="1" applyFill="1" applyBorder="1" applyAlignment="1">
      <alignment horizontal="center"/>
    </xf>
    <xf numFmtId="2" fontId="0" fillId="2" borderId="26" xfId="0" applyNumberFormat="1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1" fontId="0" fillId="2" borderId="28" xfId="0" applyNumberFormat="1" applyFill="1" applyBorder="1" applyAlignment="1">
      <alignment horizontal="center"/>
    </xf>
    <xf numFmtId="1" fontId="0" fillId="2" borderId="27" xfId="0" applyNumberFormat="1" applyFill="1" applyBorder="1" applyAlignment="1">
      <alignment horizontal="center"/>
    </xf>
    <xf numFmtId="2" fontId="0" fillId="2" borderId="58" xfId="0" applyNumberFormat="1" applyFill="1" applyBorder="1" applyAlignment="1">
      <alignment horizontal="center"/>
    </xf>
    <xf numFmtId="2" fontId="0" fillId="2" borderId="16" xfId="0" applyNumberFormat="1" applyFill="1" applyBorder="1" applyAlignment="1">
      <alignment horizontal="center"/>
    </xf>
    <xf numFmtId="2" fontId="0" fillId="2" borderId="17" xfId="0" applyNumberFormat="1" applyFill="1" applyBorder="1" applyAlignment="1">
      <alignment horizontal="center"/>
    </xf>
    <xf numFmtId="1" fontId="0" fillId="2" borderId="17" xfId="0" applyNumberFormat="1" applyFill="1" applyBorder="1" applyAlignment="1">
      <alignment horizontal="center"/>
    </xf>
    <xf numFmtId="1" fontId="0" fillId="2" borderId="29" xfId="0" applyNumberFormat="1" applyFill="1" applyBorder="1" applyAlignment="1">
      <alignment horizontal="center"/>
    </xf>
    <xf numFmtId="0" fontId="0" fillId="2" borderId="56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60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1" fontId="0" fillId="2" borderId="21" xfId="0" applyNumberFormat="1" applyFill="1" applyBorder="1" applyAlignment="1">
      <alignment horizontal="center"/>
    </xf>
    <xf numFmtId="164" fontId="4" fillId="6" borderId="4" xfId="0" applyNumberFormat="1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0" fillId="6" borderId="32" xfId="0" applyNumberFormat="1" applyFill="1" applyBorder="1" applyAlignment="1">
      <alignment horizontal="center" vertical="center" wrapText="1"/>
    </xf>
    <xf numFmtId="164" fontId="0" fillId="4" borderId="32" xfId="0" applyNumberFormat="1" applyFill="1" applyBorder="1" applyAlignment="1">
      <alignment horizontal="center" vertical="center" wrapText="1"/>
    </xf>
    <xf numFmtId="1" fontId="0" fillId="2" borderId="61" xfId="0" applyNumberFormat="1" applyFill="1" applyBorder="1" applyAlignment="1">
      <alignment horizontal="center"/>
    </xf>
    <xf numFmtId="0" fontId="0" fillId="2" borderId="29" xfId="0" applyFill="1" applyBorder="1"/>
    <xf numFmtId="0" fontId="1" fillId="9" borderId="4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Border="1"/>
    <xf numFmtId="1" fontId="0" fillId="2" borderId="33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11" fillId="2" borderId="0" xfId="0" applyFont="1" applyFill="1" applyAlignment="1"/>
    <xf numFmtId="0" fontId="9" fillId="2" borderId="15" xfId="0" applyFont="1" applyFill="1" applyBorder="1" applyAlignment="1"/>
    <xf numFmtId="0" fontId="0" fillId="15" borderId="0" xfId="0" applyFill="1" applyBorder="1" applyAlignment="1">
      <alignment horizontal="center"/>
    </xf>
    <xf numFmtId="0" fontId="0" fillId="2" borderId="15" xfId="0" applyFill="1" applyBorder="1" applyAlignment="1"/>
    <xf numFmtId="0" fontId="12" fillId="2" borderId="0" xfId="0" applyFont="1" applyFill="1" applyBorder="1" applyAlignment="1">
      <alignment horizontal="left"/>
    </xf>
    <xf numFmtId="0" fontId="13" fillId="2" borderId="0" xfId="0" applyFont="1" applyFill="1" applyBorder="1"/>
    <xf numFmtId="0" fontId="14" fillId="3" borderId="0" xfId="0" applyFont="1" applyFill="1" applyBorder="1"/>
    <xf numFmtId="0" fontId="15" fillId="2" borderId="0" xfId="0" applyFont="1" applyFill="1" applyBorder="1"/>
    <xf numFmtId="0" fontId="0" fillId="2" borderId="0" xfId="0" applyFill="1" applyBorder="1" applyAlignment="1"/>
    <xf numFmtId="0" fontId="1" fillId="9" borderId="36" xfId="0" applyFont="1" applyFill="1" applyBorder="1" applyAlignment="1"/>
    <xf numFmtId="0" fontId="1" fillId="9" borderId="47" xfId="0" applyFont="1" applyFill="1" applyBorder="1" applyAlignment="1"/>
    <xf numFmtId="0" fontId="0" fillId="3" borderId="0" xfId="0" applyFill="1" applyAlignment="1"/>
    <xf numFmtId="0" fontId="1" fillId="2" borderId="0" xfId="0" applyFont="1" applyFill="1" applyAlignment="1">
      <alignment horizontal="center"/>
    </xf>
    <xf numFmtId="0" fontId="0" fillId="16" borderId="0" xfId="0" applyFill="1" applyBorder="1" applyAlignment="1">
      <alignment horizontal="center"/>
    </xf>
    <xf numFmtId="0" fontId="1" fillId="2" borderId="43" xfId="0" applyFont="1" applyFill="1" applyBorder="1"/>
    <xf numFmtId="0" fontId="0" fillId="2" borderId="7" xfId="0" applyFill="1" applyBorder="1" applyAlignment="1">
      <alignment horizontal="left"/>
    </xf>
    <xf numFmtId="0" fontId="0" fillId="2" borderId="40" xfId="0" applyFill="1" applyBorder="1" applyAlignment="1">
      <alignment horizontal="left"/>
    </xf>
    <xf numFmtId="0" fontId="0" fillId="2" borderId="55" xfId="0" applyFill="1" applyBorder="1" applyAlignment="1">
      <alignment horizontal="left"/>
    </xf>
    <xf numFmtId="2" fontId="0" fillId="2" borderId="62" xfId="0" applyNumberFormat="1" applyFill="1" applyBorder="1" applyAlignment="1">
      <alignment horizontal="center"/>
    </xf>
    <xf numFmtId="2" fontId="0" fillId="2" borderId="63" xfId="0" applyNumberFormat="1" applyFill="1" applyBorder="1" applyAlignment="1">
      <alignment horizontal="center"/>
    </xf>
    <xf numFmtId="2" fontId="0" fillId="2" borderId="64" xfId="0" applyNumberFormat="1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0" fontId="0" fillId="2" borderId="65" xfId="0" applyFill="1" applyBorder="1" applyAlignment="1">
      <alignment horizontal="center"/>
    </xf>
    <xf numFmtId="0" fontId="0" fillId="2" borderId="57" xfId="0" applyFill="1" applyBorder="1" applyAlignment="1">
      <alignment horizontal="center"/>
    </xf>
    <xf numFmtId="0" fontId="0" fillId="2" borderId="66" xfId="0" applyFill="1" applyBorder="1" applyAlignment="1">
      <alignment horizontal="center"/>
    </xf>
    <xf numFmtId="2" fontId="0" fillId="2" borderId="67" xfId="0" applyNumberFormat="1" applyFill="1" applyBorder="1" applyAlignment="1">
      <alignment horizontal="center"/>
    </xf>
    <xf numFmtId="0" fontId="3" fillId="2" borderId="0" xfId="0" applyFont="1" applyFill="1" applyBorder="1" applyAlignment="1">
      <alignment vertical="center" textRotation="90" wrapText="1"/>
    </xf>
    <xf numFmtId="0" fontId="1" fillId="2" borderId="1" xfId="0" applyFon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17" borderId="26" xfId="0" applyNumberFormat="1" applyFill="1" applyBorder="1" applyAlignment="1">
      <alignment horizontal="center"/>
    </xf>
    <xf numFmtId="2" fontId="0" fillId="10" borderId="4" xfId="0" applyNumberFormat="1" applyFill="1" applyBorder="1" applyAlignment="1">
      <alignment horizontal="center"/>
    </xf>
    <xf numFmtId="2" fontId="0" fillId="18" borderId="1" xfId="0" applyNumberForma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1" fillId="14" borderId="0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51" xfId="0" applyFont="1" applyFill="1" applyBorder="1" applyAlignment="1">
      <alignment horizontal="center"/>
    </xf>
    <xf numFmtId="164" fontId="0" fillId="10" borderId="31" xfId="0" applyNumberFormat="1" applyFill="1" applyBorder="1" applyAlignment="1">
      <alignment horizontal="center" vertical="center" wrapText="1"/>
    </xf>
    <xf numFmtId="164" fontId="0" fillId="10" borderId="33" xfId="0" applyNumberFormat="1" applyFill="1" applyBorder="1" applyAlignment="1">
      <alignment horizontal="center" vertical="center" wrapText="1"/>
    </xf>
    <xf numFmtId="164" fontId="0" fillId="13" borderId="31" xfId="0" applyNumberFormat="1" applyFill="1" applyBorder="1" applyAlignment="1">
      <alignment horizontal="center" vertical="center" wrapText="1"/>
    </xf>
    <xf numFmtId="164" fontId="0" fillId="13" borderId="33" xfId="0" applyNumberFormat="1" applyFill="1" applyBorder="1" applyAlignment="1">
      <alignment horizontal="center" vertical="center" wrapText="1"/>
    </xf>
    <xf numFmtId="0" fontId="1" fillId="10" borderId="31" xfId="0" applyFont="1" applyFill="1" applyBorder="1" applyAlignment="1">
      <alignment horizontal="center" textRotation="90"/>
    </xf>
    <xf numFmtId="0" fontId="1" fillId="10" borderId="33" xfId="0" applyFont="1" applyFill="1" applyBorder="1" applyAlignment="1">
      <alignment horizontal="center" textRotation="90"/>
    </xf>
    <xf numFmtId="0" fontId="1" fillId="13" borderId="31" xfId="0" applyFont="1" applyFill="1" applyBorder="1" applyAlignment="1">
      <alignment horizontal="center" textRotation="90"/>
    </xf>
    <xf numFmtId="0" fontId="1" fillId="13" borderId="33" xfId="0" applyFont="1" applyFill="1" applyBorder="1" applyAlignment="1">
      <alignment horizontal="center" textRotation="90"/>
    </xf>
    <xf numFmtId="0" fontId="0" fillId="2" borderId="1" xfId="0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2" fontId="8" fillId="2" borderId="45" xfId="0" applyNumberFormat="1" applyFont="1" applyFill="1" applyBorder="1" applyAlignment="1">
      <alignment horizontal="center"/>
    </xf>
    <xf numFmtId="0" fontId="8" fillId="2" borderId="46" xfId="0" applyFont="1" applyFill="1" applyBorder="1" applyAlignment="1">
      <alignment horizontal="center"/>
    </xf>
    <xf numFmtId="2" fontId="8" fillId="2" borderId="46" xfId="0" applyNumberFormat="1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1" fillId="9" borderId="49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0" fontId="2" fillId="11" borderId="1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12" borderId="16" xfId="0" applyFont="1" applyFill="1" applyBorder="1" applyAlignment="1">
      <alignment horizontal="center"/>
    </xf>
    <xf numFmtId="0" fontId="1" fillId="12" borderId="17" xfId="0" applyFont="1" applyFill="1" applyBorder="1" applyAlignment="1">
      <alignment horizontal="center"/>
    </xf>
    <xf numFmtId="0" fontId="1" fillId="12" borderId="29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50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53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50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52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53" xfId="0" applyFont="1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8" borderId="21" xfId="0" applyFont="1" applyFill="1" applyBorder="1" applyAlignment="1">
      <alignment horizontal="center" vertical="center" textRotation="90" wrapText="1"/>
    </xf>
    <xf numFmtId="0" fontId="2" fillId="8" borderId="25" xfId="0" applyFont="1" applyFill="1" applyBorder="1" applyAlignment="1">
      <alignment horizontal="center" vertical="center" textRotation="90" wrapText="1"/>
    </xf>
    <xf numFmtId="0" fontId="2" fillId="8" borderId="30" xfId="0" applyFont="1" applyFill="1" applyBorder="1" applyAlignment="1">
      <alignment horizontal="center" vertical="center" textRotation="90" wrapText="1"/>
    </xf>
    <xf numFmtId="0" fontId="2" fillId="0" borderId="25" xfId="0" applyFont="1" applyBorder="1" applyAlignment="1">
      <alignment horizontal="center" vertical="center" textRotation="90" wrapText="1"/>
    </xf>
    <xf numFmtId="0" fontId="2" fillId="0" borderId="30" xfId="0" applyFont="1" applyBorder="1" applyAlignment="1">
      <alignment horizontal="center" vertical="center" textRotation="90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2" fillId="8" borderId="2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/>
    </xf>
    <xf numFmtId="0" fontId="0" fillId="5" borderId="11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99"/>
      <color rgb="FFFFFF79"/>
      <color rgb="FFFFFF9F"/>
      <color rgb="FF8FB4FF"/>
      <color rgb="FF75A3FF"/>
      <color rgb="FF6699FF"/>
      <color rgb="FF779DC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2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</c:v>
              </c:pt>
              <c:pt idx="3">
                <c:v>ÍNDICE  MÉDIO OBTIDO - PERFIL ACADEMICO   %</c:v>
              </c:pt>
            </c:strLit>
          </c:cat>
          <c:val>
            <c:numRef>
              <c:f>COLBEX!$K$13</c:f>
              <c:numCache>
                <c:formatCode>0.0</c:formatCode>
                <c:ptCount val="1"/>
                <c:pt idx="0">
                  <c:v>55.969734060309335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COLBEX!$E$13</c:f>
              <c:numCache>
                <c:formatCode>0.0</c:formatCode>
                <c:ptCount val="1"/>
                <c:pt idx="0">
                  <c:v>44.030265939690658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56768"/>
        <c:axId val="134658304"/>
      </c:barChart>
      <c:catAx>
        <c:axId val="134656768"/>
        <c:scaling>
          <c:orientation val="minMax"/>
        </c:scaling>
        <c:delete val="1"/>
        <c:axPos val="l"/>
        <c:majorTickMark val="out"/>
        <c:minorTickMark val="none"/>
        <c:tickLblPos val="none"/>
        <c:crossAx val="134658304"/>
        <c:crosses val="autoZero"/>
        <c:auto val="1"/>
        <c:lblAlgn val="ctr"/>
        <c:lblOffset val="100"/>
        <c:noMultiLvlLbl val="0"/>
      </c:catAx>
      <c:valAx>
        <c:axId val="134658304"/>
        <c:scaling>
          <c:orientation val="minMax"/>
          <c:max val="100"/>
          <c:min val="0"/>
        </c:scaling>
        <c:delete val="0"/>
        <c:axPos val="b"/>
        <c:majorGridlines/>
        <c:numFmt formatCode="0.0" sourceLinked="1"/>
        <c:majorTickMark val="out"/>
        <c:minorTickMark val="none"/>
        <c:tickLblPos val="nextTo"/>
        <c:crossAx val="13465676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'B-EX-003'!$K$13</c:f>
              <c:numCache>
                <c:formatCode>0.00</c:formatCode>
                <c:ptCount val="1"/>
                <c:pt idx="0">
                  <c:v>82.608695652173907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'B-EX-003'!$E$13</c:f>
              <c:numCache>
                <c:formatCode>0.00</c:formatCode>
                <c:ptCount val="1"/>
                <c:pt idx="0">
                  <c:v>17.391304347826086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54432"/>
        <c:axId val="148757504"/>
      </c:barChart>
      <c:catAx>
        <c:axId val="148754432"/>
        <c:scaling>
          <c:orientation val="minMax"/>
        </c:scaling>
        <c:delete val="1"/>
        <c:axPos val="l"/>
        <c:majorTickMark val="out"/>
        <c:minorTickMark val="none"/>
        <c:tickLblPos val="none"/>
        <c:crossAx val="148757504"/>
        <c:crosses val="autoZero"/>
        <c:auto val="1"/>
        <c:lblAlgn val="ctr"/>
        <c:lblOffset val="100"/>
        <c:noMultiLvlLbl val="0"/>
      </c:catAx>
      <c:valAx>
        <c:axId val="1487575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754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'B-EX-004'!$K$13</c:f>
              <c:numCache>
                <c:formatCode>0.00</c:formatCode>
                <c:ptCount val="1"/>
                <c:pt idx="0">
                  <c:v>84.375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'B-EX-004'!$E$13</c:f>
              <c:numCache>
                <c:formatCode>0.00</c:formatCode>
                <c:ptCount val="1"/>
                <c:pt idx="0">
                  <c:v>15.625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515648"/>
        <c:axId val="150931712"/>
      </c:barChart>
      <c:catAx>
        <c:axId val="149515648"/>
        <c:scaling>
          <c:orientation val="minMax"/>
        </c:scaling>
        <c:delete val="1"/>
        <c:axPos val="l"/>
        <c:majorTickMark val="out"/>
        <c:minorTickMark val="none"/>
        <c:tickLblPos val="none"/>
        <c:crossAx val="150931712"/>
        <c:crosses val="autoZero"/>
        <c:auto val="1"/>
        <c:lblAlgn val="ctr"/>
        <c:lblOffset val="100"/>
        <c:noMultiLvlLbl val="0"/>
      </c:catAx>
      <c:valAx>
        <c:axId val="1509317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5156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'B-EX-005'!$K$13</c:f>
              <c:numCache>
                <c:formatCode>0.00</c:formatCode>
                <c:ptCount val="1"/>
                <c:pt idx="0">
                  <c:v>39.555555555555557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'B-EX-005'!$E$13</c:f>
              <c:numCache>
                <c:formatCode>0.00</c:formatCode>
                <c:ptCount val="1"/>
                <c:pt idx="0">
                  <c:v>60.444444444444443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828736"/>
        <c:axId val="151949312"/>
      </c:barChart>
      <c:catAx>
        <c:axId val="151828736"/>
        <c:scaling>
          <c:orientation val="minMax"/>
        </c:scaling>
        <c:delete val="1"/>
        <c:axPos val="l"/>
        <c:majorTickMark val="out"/>
        <c:minorTickMark val="none"/>
        <c:tickLblPos val="none"/>
        <c:crossAx val="151949312"/>
        <c:crosses val="autoZero"/>
        <c:auto val="1"/>
        <c:lblAlgn val="ctr"/>
        <c:lblOffset val="100"/>
        <c:noMultiLvlLbl val="0"/>
      </c:catAx>
      <c:valAx>
        <c:axId val="1519493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8287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'B-EX-006'!$K$13</c:f>
              <c:numCache>
                <c:formatCode>0.00</c:formatCode>
                <c:ptCount val="1"/>
                <c:pt idx="0">
                  <c:v>23.428571428571427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'B-EX-006'!$E$13</c:f>
              <c:numCache>
                <c:formatCode>0.00</c:formatCode>
                <c:ptCount val="1"/>
                <c:pt idx="0">
                  <c:v>76.571428571428569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673152"/>
        <c:axId val="154676224"/>
      </c:barChart>
      <c:catAx>
        <c:axId val="154673152"/>
        <c:scaling>
          <c:orientation val="minMax"/>
        </c:scaling>
        <c:delete val="1"/>
        <c:axPos val="l"/>
        <c:majorTickMark val="out"/>
        <c:minorTickMark val="none"/>
        <c:tickLblPos val="none"/>
        <c:crossAx val="154676224"/>
        <c:crosses val="autoZero"/>
        <c:auto val="1"/>
        <c:lblAlgn val="ctr"/>
        <c:lblOffset val="100"/>
        <c:noMultiLvlLbl val="0"/>
      </c:catAx>
      <c:valAx>
        <c:axId val="1546762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6731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'B-EX-007'!$K$13</c:f>
              <c:numCache>
                <c:formatCode>0.00</c:formatCode>
                <c:ptCount val="1"/>
                <c:pt idx="0">
                  <c:v>30.303030303030305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'B-EX-007'!$E$13</c:f>
              <c:numCache>
                <c:formatCode>0.00</c:formatCode>
                <c:ptCount val="1"/>
                <c:pt idx="0">
                  <c:v>69.696969696969703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39200"/>
        <c:axId val="156943104"/>
      </c:barChart>
      <c:catAx>
        <c:axId val="156339200"/>
        <c:scaling>
          <c:orientation val="minMax"/>
        </c:scaling>
        <c:delete val="1"/>
        <c:axPos val="l"/>
        <c:majorTickMark val="out"/>
        <c:minorTickMark val="none"/>
        <c:tickLblPos val="none"/>
        <c:crossAx val="156943104"/>
        <c:crosses val="autoZero"/>
        <c:auto val="1"/>
        <c:lblAlgn val="ctr"/>
        <c:lblOffset val="100"/>
        <c:noMultiLvlLbl val="0"/>
      </c:catAx>
      <c:valAx>
        <c:axId val="1569431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3392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'B-EX-008'!$K$13</c:f>
              <c:numCache>
                <c:formatCode>0.00</c:formatCode>
                <c:ptCount val="1"/>
                <c:pt idx="0">
                  <c:v>68.852459016393439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'B-EX-008'!$E$13</c:f>
              <c:numCache>
                <c:formatCode>0.00</c:formatCode>
                <c:ptCount val="1"/>
                <c:pt idx="0">
                  <c:v>31.147540983606557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46624"/>
        <c:axId val="158285824"/>
      </c:barChart>
      <c:catAx>
        <c:axId val="157946624"/>
        <c:scaling>
          <c:orientation val="minMax"/>
        </c:scaling>
        <c:delete val="1"/>
        <c:axPos val="l"/>
        <c:majorTickMark val="out"/>
        <c:minorTickMark val="none"/>
        <c:tickLblPos val="none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9466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'B-EX-009'!$K$13</c:f>
              <c:numCache>
                <c:formatCode>0.00</c:formatCode>
                <c:ptCount val="1"/>
                <c:pt idx="0">
                  <c:v>96.078431372549019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'B-EX-009'!$E$13</c:f>
              <c:numCache>
                <c:formatCode>0.00</c:formatCode>
                <c:ptCount val="1"/>
                <c:pt idx="0">
                  <c:v>3.9215686274509802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70848"/>
        <c:axId val="158672384"/>
      </c:barChart>
      <c:catAx>
        <c:axId val="158670848"/>
        <c:scaling>
          <c:orientation val="minMax"/>
        </c:scaling>
        <c:delete val="1"/>
        <c:axPos val="l"/>
        <c:majorTickMark val="out"/>
        <c:minorTickMark val="none"/>
        <c:tickLblPos val="none"/>
        <c:crossAx val="158672384"/>
        <c:crosses val="autoZero"/>
        <c:auto val="1"/>
        <c:lblAlgn val="ctr"/>
        <c:lblOffset val="100"/>
        <c:noMultiLvlLbl val="0"/>
      </c:catAx>
      <c:valAx>
        <c:axId val="1586723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670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'B-EX-010'!$K$13</c:f>
              <c:numCache>
                <c:formatCode>0.00</c:formatCode>
                <c:ptCount val="1"/>
                <c:pt idx="0">
                  <c:v>78.761061946902657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'B-EX-010'!$E$13</c:f>
              <c:numCache>
                <c:formatCode>0.00</c:formatCode>
                <c:ptCount val="1"/>
                <c:pt idx="0">
                  <c:v>21.238938053097346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61472"/>
        <c:axId val="162087680"/>
      </c:barChart>
      <c:catAx>
        <c:axId val="161961472"/>
        <c:scaling>
          <c:orientation val="minMax"/>
        </c:scaling>
        <c:delete val="1"/>
        <c:axPos val="l"/>
        <c:majorTickMark val="out"/>
        <c:minorTickMark val="none"/>
        <c:tickLblPos val="none"/>
        <c:crossAx val="162087680"/>
        <c:crosses val="autoZero"/>
        <c:auto val="1"/>
        <c:lblAlgn val="ctr"/>
        <c:lblOffset val="100"/>
        <c:noMultiLvlLbl val="0"/>
      </c:catAx>
      <c:valAx>
        <c:axId val="1620876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9614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'B-EX-011'!$K$13</c:f>
              <c:numCache>
                <c:formatCode>0.00</c:formatCode>
                <c:ptCount val="1"/>
                <c:pt idx="0">
                  <c:v>65.608465608465607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'B-EX-011'!$E$13</c:f>
              <c:numCache>
                <c:formatCode>0.00</c:formatCode>
                <c:ptCount val="1"/>
                <c:pt idx="0">
                  <c:v>34.391534391534393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32448"/>
        <c:axId val="162844672"/>
      </c:barChart>
      <c:catAx>
        <c:axId val="162632448"/>
        <c:scaling>
          <c:orientation val="minMax"/>
        </c:scaling>
        <c:delete val="1"/>
        <c:axPos val="l"/>
        <c:majorTickMark val="out"/>
        <c:minorTickMark val="none"/>
        <c:tickLblPos val="none"/>
        <c:crossAx val="162844672"/>
        <c:crosses val="autoZero"/>
        <c:auto val="1"/>
        <c:lblAlgn val="ctr"/>
        <c:lblOffset val="100"/>
        <c:noMultiLvlLbl val="0"/>
      </c:catAx>
      <c:valAx>
        <c:axId val="1628446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6324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'B-EX-012'!$K$13</c:f>
              <c:numCache>
                <c:formatCode>0.00</c:formatCode>
                <c:ptCount val="1"/>
                <c:pt idx="0">
                  <c:v>72.64150943396227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'B-EX-012'!$E$13</c:f>
              <c:numCache>
                <c:formatCode>0.00</c:formatCode>
                <c:ptCount val="1"/>
                <c:pt idx="0">
                  <c:v>27.358490566037737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82656"/>
        <c:axId val="163784192"/>
      </c:barChart>
      <c:catAx>
        <c:axId val="163782656"/>
        <c:scaling>
          <c:orientation val="minMax"/>
        </c:scaling>
        <c:delete val="1"/>
        <c:axPos val="l"/>
        <c:majorTickMark val="out"/>
        <c:minorTickMark val="none"/>
        <c:tickLblPos val="none"/>
        <c:crossAx val="163784192"/>
        <c:crosses val="autoZero"/>
        <c:auto val="1"/>
        <c:lblAlgn val="ctr"/>
        <c:lblOffset val="100"/>
        <c:noMultiLvlLbl val="0"/>
      </c:catAx>
      <c:valAx>
        <c:axId val="1637841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782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3.8912648209707953E-2"/>
          <c:y val="0.12664424103274841"/>
          <c:w val="0.91946644446023096"/>
          <c:h val="0.66286385590958252"/>
        </c:manualLayout>
      </c:layout>
      <c:barChart>
        <c:barDir val="col"/>
        <c:grouping val="clustered"/>
        <c:varyColors val="0"/>
        <c:ser>
          <c:idx val="0"/>
          <c:order val="0"/>
          <c:tx>
            <c:v>Anos de Estudo Formativo</c:v>
          </c:tx>
          <c:invertIfNegative val="0"/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COLBEX!$A$20:$A$81</c:f>
              <c:strCache>
                <c:ptCount val="62"/>
                <c:pt idx="0">
                  <c:v>B-EX-001</c:v>
                </c:pt>
                <c:pt idx="1">
                  <c:v>B-EX-002</c:v>
                </c:pt>
                <c:pt idx="2">
                  <c:v>B-EX-003</c:v>
                </c:pt>
                <c:pt idx="3">
                  <c:v>B-EX-004</c:v>
                </c:pt>
                <c:pt idx="4">
                  <c:v>B-EX-005</c:v>
                </c:pt>
                <c:pt idx="5">
                  <c:v>B-EX-006</c:v>
                </c:pt>
                <c:pt idx="6">
                  <c:v>B-EX-007</c:v>
                </c:pt>
                <c:pt idx="7">
                  <c:v>B-EX-008</c:v>
                </c:pt>
                <c:pt idx="8">
                  <c:v>B-EX-009</c:v>
                </c:pt>
                <c:pt idx="9">
                  <c:v>B-EX-010</c:v>
                </c:pt>
                <c:pt idx="10">
                  <c:v>B-EX-011</c:v>
                </c:pt>
                <c:pt idx="11">
                  <c:v>B-EX-012</c:v>
                </c:pt>
                <c:pt idx="12">
                  <c:v>B-EX-013</c:v>
                </c:pt>
                <c:pt idx="13">
                  <c:v>B-EX-014</c:v>
                </c:pt>
                <c:pt idx="14">
                  <c:v>B-EX-015</c:v>
                </c:pt>
                <c:pt idx="15">
                  <c:v>B-EX-016</c:v>
                </c:pt>
                <c:pt idx="16">
                  <c:v>B-EX-017</c:v>
                </c:pt>
                <c:pt idx="17">
                  <c:v>B-EX-018</c:v>
                </c:pt>
                <c:pt idx="18">
                  <c:v>B-EX-019</c:v>
                </c:pt>
                <c:pt idx="19">
                  <c:v>B-EX-020</c:v>
                </c:pt>
                <c:pt idx="20">
                  <c:v>B-EX-021</c:v>
                </c:pt>
                <c:pt idx="21">
                  <c:v>B-EX-022</c:v>
                </c:pt>
                <c:pt idx="22">
                  <c:v>B-EX-023</c:v>
                </c:pt>
                <c:pt idx="23">
                  <c:v>B-EX-024</c:v>
                </c:pt>
                <c:pt idx="24">
                  <c:v>B-EX-025</c:v>
                </c:pt>
                <c:pt idx="25">
                  <c:v>B-EX-026</c:v>
                </c:pt>
                <c:pt idx="26">
                  <c:v>B-EX-027</c:v>
                </c:pt>
                <c:pt idx="27">
                  <c:v>B-EX-028</c:v>
                </c:pt>
                <c:pt idx="28">
                  <c:v>B-EX-029</c:v>
                </c:pt>
                <c:pt idx="29">
                  <c:v>B-EX-030</c:v>
                </c:pt>
                <c:pt idx="30">
                  <c:v>B-EX-031</c:v>
                </c:pt>
                <c:pt idx="31">
                  <c:v>B-EX-032</c:v>
                </c:pt>
                <c:pt idx="32">
                  <c:v>B-EX-033</c:v>
                </c:pt>
                <c:pt idx="33">
                  <c:v>B-EX-034</c:v>
                </c:pt>
                <c:pt idx="34">
                  <c:v>B-EX-035</c:v>
                </c:pt>
                <c:pt idx="35">
                  <c:v>B-EX-036</c:v>
                </c:pt>
                <c:pt idx="36">
                  <c:v>B-EX-037</c:v>
                </c:pt>
                <c:pt idx="37">
                  <c:v>B-EX-038</c:v>
                </c:pt>
                <c:pt idx="38">
                  <c:v>B-EX-039</c:v>
                </c:pt>
                <c:pt idx="39">
                  <c:v>B-EX-040</c:v>
                </c:pt>
                <c:pt idx="40">
                  <c:v>B-EX-041</c:v>
                </c:pt>
                <c:pt idx="41">
                  <c:v>B-EX-042</c:v>
                </c:pt>
                <c:pt idx="42">
                  <c:v>B-EX-043</c:v>
                </c:pt>
                <c:pt idx="43">
                  <c:v>B-EX-044</c:v>
                </c:pt>
                <c:pt idx="44">
                  <c:v>B-EX-045</c:v>
                </c:pt>
                <c:pt idx="45">
                  <c:v>B-EX-046</c:v>
                </c:pt>
                <c:pt idx="46">
                  <c:v>B-EX-047</c:v>
                </c:pt>
                <c:pt idx="47">
                  <c:v>B-EX-048</c:v>
                </c:pt>
                <c:pt idx="48">
                  <c:v>B-EX-049</c:v>
                </c:pt>
                <c:pt idx="49">
                  <c:v>B-EX-050</c:v>
                </c:pt>
                <c:pt idx="50">
                  <c:v>B-EX-051</c:v>
                </c:pt>
                <c:pt idx="51">
                  <c:v>B-EX-052</c:v>
                </c:pt>
                <c:pt idx="52">
                  <c:v>B-EX-053</c:v>
                </c:pt>
                <c:pt idx="53">
                  <c:v>B-EX-054</c:v>
                </c:pt>
                <c:pt idx="54">
                  <c:v>B-EX-055</c:v>
                </c:pt>
                <c:pt idx="55">
                  <c:v>B-EX-056</c:v>
                </c:pt>
                <c:pt idx="56">
                  <c:v>B-EX-057</c:v>
                </c:pt>
                <c:pt idx="57">
                  <c:v>B-EX-058</c:v>
                </c:pt>
                <c:pt idx="58">
                  <c:v>B-EX-059</c:v>
                </c:pt>
                <c:pt idx="59">
                  <c:v>B-EX-060</c:v>
                </c:pt>
                <c:pt idx="60">
                  <c:v>B-EX-061</c:v>
                </c:pt>
                <c:pt idx="61">
                  <c:v>B-EX-062</c:v>
                </c:pt>
              </c:strCache>
            </c:strRef>
          </c:cat>
          <c:val>
            <c:numRef>
              <c:f>COLBEX!$D$20:$D$81</c:f>
              <c:numCache>
                <c:formatCode>General</c:formatCode>
                <c:ptCount val="62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 formatCode="0">
                  <c:v>19</c:v>
                </c:pt>
                <c:pt idx="4" formatCode="0">
                  <c:v>21</c:v>
                </c:pt>
                <c:pt idx="5" formatCode="0">
                  <c:v>19</c:v>
                </c:pt>
                <c:pt idx="6" formatCode="0">
                  <c:v>17</c:v>
                </c:pt>
                <c:pt idx="7" formatCode="0">
                  <c:v>17</c:v>
                </c:pt>
                <c:pt idx="8" formatCode="0">
                  <c:v>22</c:v>
                </c:pt>
                <c:pt idx="9" formatCode="0">
                  <c:v>17</c:v>
                </c:pt>
                <c:pt idx="10" formatCode="0">
                  <c:v>27</c:v>
                </c:pt>
                <c:pt idx="11" formatCode="0">
                  <c:v>28</c:v>
                </c:pt>
                <c:pt idx="12" formatCode="0">
                  <c:v>30</c:v>
                </c:pt>
                <c:pt idx="13" formatCode="0">
                  <c:v>27</c:v>
                </c:pt>
                <c:pt idx="14" formatCode="0">
                  <c:v>18</c:v>
                </c:pt>
                <c:pt idx="15" formatCode="0">
                  <c:v>18</c:v>
                </c:pt>
                <c:pt idx="16" formatCode="0">
                  <c:v>23</c:v>
                </c:pt>
                <c:pt idx="17" formatCode="0">
                  <c:v>19</c:v>
                </c:pt>
                <c:pt idx="18" formatCode="0">
                  <c:v>21</c:v>
                </c:pt>
                <c:pt idx="19" formatCode="0">
                  <c:v>17</c:v>
                </c:pt>
                <c:pt idx="20" formatCode="0">
                  <c:v>22</c:v>
                </c:pt>
                <c:pt idx="21" formatCode="0">
                  <c:v>20</c:v>
                </c:pt>
                <c:pt idx="22" formatCode="0">
                  <c:v>24</c:v>
                </c:pt>
                <c:pt idx="23" formatCode="0">
                  <c:v>23</c:v>
                </c:pt>
                <c:pt idx="24" formatCode="0">
                  <c:v>18</c:v>
                </c:pt>
                <c:pt idx="25" formatCode="0">
                  <c:v>17</c:v>
                </c:pt>
                <c:pt idx="26" formatCode="0">
                  <c:v>23</c:v>
                </c:pt>
                <c:pt idx="27" formatCode="0">
                  <c:v>24</c:v>
                </c:pt>
                <c:pt idx="28" formatCode="0">
                  <c:v>16</c:v>
                </c:pt>
                <c:pt idx="29" formatCode="0">
                  <c:v>20</c:v>
                </c:pt>
                <c:pt idx="30" formatCode="0">
                  <c:v>22</c:v>
                </c:pt>
                <c:pt idx="31" formatCode="0">
                  <c:v>19</c:v>
                </c:pt>
                <c:pt idx="32" formatCode="0">
                  <c:v>23</c:v>
                </c:pt>
                <c:pt idx="33" formatCode="0">
                  <c:v>25</c:v>
                </c:pt>
                <c:pt idx="34" formatCode="0">
                  <c:v>20</c:v>
                </c:pt>
                <c:pt idx="35" formatCode="0">
                  <c:v>20</c:v>
                </c:pt>
                <c:pt idx="36" formatCode="0">
                  <c:v>19</c:v>
                </c:pt>
                <c:pt idx="37" formatCode="0">
                  <c:v>22</c:v>
                </c:pt>
                <c:pt idx="38" formatCode="0">
                  <c:v>17</c:v>
                </c:pt>
                <c:pt idx="39" formatCode="0">
                  <c:v>0</c:v>
                </c:pt>
                <c:pt idx="40" formatCode="0">
                  <c:v>23</c:v>
                </c:pt>
                <c:pt idx="41" formatCode="0">
                  <c:v>18</c:v>
                </c:pt>
                <c:pt idx="42" formatCode="0">
                  <c:v>18</c:v>
                </c:pt>
                <c:pt idx="43" formatCode="0">
                  <c:v>17</c:v>
                </c:pt>
                <c:pt idx="44" formatCode="0">
                  <c:v>17</c:v>
                </c:pt>
                <c:pt idx="45" formatCode="0">
                  <c:v>17</c:v>
                </c:pt>
                <c:pt idx="46" formatCode="0">
                  <c:v>19</c:v>
                </c:pt>
                <c:pt idx="47" formatCode="0">
                  <c:v>19</c:v>
                </c:pt>
                <c:pt idx="48" formatCode="0">
                  <c:v>30</c:v>
                </c:pt>
                <c:pt idx="49" formatCode="0">
                  <c:v>19</c:v>
                </c:pt>
                <c:pt idx="50" formatCode="0">
                  <c:v>17</c:v>
                </c:pt>
                <c:pt idx="51" formatCode="0">
                  <c:v>26</c:v>
                </c:pt>
                <c:pt idx="52" formatCode="0">
                  <c:v>21</c:v>
                </c:pt>
                <c:pt idx="53" formatCode="0">
                  <c:v>22</c:v>
                </c:pt>
                <c:pt idx="54" formatCode="0">
                  <c:v>28</c:v>
                </c:pt>
                <c:pt idx="55" formatCode="0">
                  <c:v>19</c:v>
                </c:pt>
                <c:pt idx="56" formatCode="0">
                  <c:v>23</c:v>
                </c:pt>
                <c:pt idx="57" formatCode="0">
                  <c:v>24</c:v>
                </c:pt>
                <c:pt idx="58" formatCode="0">
                  <c:v>17</c:v>
                </c:pt>
                <c:pt idx="59" formatCode="0">
                  <c:v>17</c:v>
                </c:pt>
                <c:pt idx="60" formatCode="0">
                  <c:v>21</c:v>
                </c:pt>
                <c:pt idx="61" formatCode="0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513600"/>
        <c:axId val="136057600"/>
      </c:barChart>
      <c:catAx>
        <c:axId val="135513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6057600"/>
        <c:crosses val="autoZero"/>
        <c:auto val="1"/>
        <c:lblAlgn val="ctr"/>
        <c:lblOffset val="100"/>
        <c:noMultiLvlLbl val="0"/>
      </c:catAx>
      <c:valAx>
        <c:axId val="136057600"/>
        <c:scaling>
          <c:orientation val="minMax"/>
          <c:max val="3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55136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'B-EX-013'!$K$13</c:f>
              <c:numCache>
                <c:formatCode>0.00</c:formatCode>
                <c:ptCount val="1"/>
                <c:pt idx="0">
                  <c:v>28.43450479233227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'B-EX-013'!$E$13</c:f>
              <c:numCache>
                <c:formatCode>0.00</c:formatCode>
                <c:ptCount val="1"/>
                <c:pt idx="0">
                  <c:v>71.565495207667738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99040"/>
        <c:axId val="165800576"/>
      </c:barChart>
      <c:catAx>
        <c:axId val="165799040"/>
        <c:scaling>
          <c:orientation val="minMax"/>
        </c:scaling>
        <c:delete val="1"/>
        <c:axPos val="l"/>
        <c:majorTickMark val="out"/>
        <c:minorTickMark val="none"/>
        <c:tickLblPos val="none"/>
        <c:crossAx val="165800576"/>
        <c:crosses val="autoZero"/>
        <c:auto val="1"/>
        <c:lblAlgn val="ctr"/>
        <c:lblOffset val="100"/>
        <c:noMultiLvlLbl val="0"/>
      </c:catAx>
      <c:valAx>
        <c:axId val="1658005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57990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'B-EX-014'!$K$13</c:f>
              <c:numCache>
                <c:formatCode>0.00</c:formatCode>
                <c:ptCount val="1"/>
                <c:pt idx="0">
                  <c:v>69.696969696969703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'B-EX-014'!$E$13</c:f>
              <c:numCache>
                <c:formatCode>0.00</c:formatCode>
                <c:ptCount val="1"/>
                <c:pt idx="0">
                  <c:v>30.303030303030305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63168"/>
        <c:axId val="169357312"/>
      </c:barChart>
      <c:catAx>
        <c:axId val="169063168"/>
        <c:scaling>
          <c:orientation val="minMax"/>
        </c:scaling>
        <c:delete val="1"/>
        <c:axPos val="l"/>
        <c:majorTickMark val="out"/>
        <c:minorTickMark val="none"/>
        <c:tickLblPos val="none"/>
        <c:crossAx val="169357312"/>
        <c:crosses val="autoZero"/>
        <c:auto val="1"/>
        <c:lblAlgn val="ctr"/>
        <c:lblOffset val="100"/>
        <c:noMultiLvlLbl val="0"/>
      </c:catAx>
      <c:valAx>
        <c:axId val="1693573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90631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'B-EX-001'!$K$13</c:f>
              <c:numCache>
                <c:formatCode>0.00</c:formatCode>
                <c:ptCount val="1"/>
                <c:pt idx="0">
                  <c:v>31.914893617021278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'B-EX-001'!$E$13</c:f>
              <c:numCache>
                <c:formatCode>0.00</c:formatCode>
                <c:ptCount val="1"/>
                <c:pt idx="0">
                  <c:v>68.085106382978722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49120"/>
        <c:axId val="170623360"/>
      </c:barChart>
      <c:catAx>
        <c:axId val="169749120"/>
        <c:scaling>
          <c:orientation val="minMax"/>
        </c:scaling>
        <c:delete val="1"/>
        <c:axPos val="l"/>
        <c:majorTickMark val="out"/>
        <c:minorTickMark val="none"/>
        <c:tickLblPos val="none"/>
        <c:crossAx val="170623360"/>
        <c:crosses val="autoZero"/>
        <c:auto val="1"/>
        <c:lblAlgn val="ctr"/>
        <c:lblOffset val="100"/>
        <c:noMultiLvlLbl val="0"/>
      </c:catAx>
      <c:valAx>
        <c:axId val="1706233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97491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'B-EX-016'!$K$13</c:f>
              <c:numCache>
                <c:formatCode>0.00</c:formatCode>
                <c:ptCount val="1"/>
                <c:pt idx="0">
                  <c:v>78.571428571428569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'B-EX-016'!$E$13</c:f>
              <c:numCache>
                <c:formatCode>0.00</c:formatCode>
                <c:ptCount val="1"/>
                <c:pt idx="0">
                  <c:v>21.428571428571427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371136"/>
        <c:axId val="171786624"/>
      </c:barChart>
      <c:catAx>
        <c:axId val="171371136"/>
        <c:scaling>
          <c:orientation val="minMax"/>
        </c:scaling>
        <c:delete val="1"/>
        <c:axPos val="l"/>
        <c:majorTickMark val="out"/>
        <c:minorTickMark val="none"/>
        <c:tickLblPos val="none"/>
        <c:crossAx val="171786624"/>
        <c:crosses val="autoZero"/>
        <c:auto val="1"/>
        <c:lblAlgn val="ctr"/>
        <c:lblOffset val="100"/>
        <c:noMultiLvlLbl val="0"/>
      </c:catAx>
      <c:valAx>
        <c:axId val="1717866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713711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'B-EX-017'!$K$13</c:f>
              <c:numCache>
                <c:formatCode>0.00</c:formatCode>
                <c:ptCount val="1"/>
                <c:pt idx="0">
                  <c:v>81.818181818181813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'B-EX-017'!$E$13</c:f>
              <c:numCache>
                <c:formatCode>0.00</c:formatCode>
                <c:ptCount val="1"/>
                <c:pt idx="0">
                  <c:v>18.181818181818183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791360"/>
        <c:axId val="135792896"/>
      </c:barChart>
      <c:catAx>
        <c:axId val="135791360"/>
        <c:scaling>
          <c:orientation val="minMax"/>
        </c:scaling>
        <c:delete val="1"/>
        <c:axPos val="l"/>
        <c:majorTickMark val="out"/>
        <c:minorTickMark val="none"/>
        <c:tickLblPos val="none"/>
        <c:crossAx val="135792896"/>
        <c:crosses val="autoZero"/>
        <c:auto val="1"/>
        <c:lblAlgn val="ctr"/>
        <c:lblOffset val="100"/>
        <c:noMultiLvlLbl val="0"/>
      </c:catAx>
      <c:valAx>
        <c:axId val="1357928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57913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'B-EX-018'!$K$13</c:f>
              <c:numCache>
                <c:formatCode>0.00</c:formatCode>
                <c:ptCount val="1"/>
                <c:pt idx="0">
                  <c:v>32.692307692307693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'B-EX-018'!$E$13</c:f>
              <c:numCache>
                <c:formatCode>0.00</c:formatCode>
                <c:ptCount val="1"/>
                <c:pt idx="0">
                  <c:v>67.307692307692307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74752"/>
        <c:axId val="136076288"/>
      </c:barChart>
      <c:catAx>
        <c:axId val="136074752"/>
        <c:scaling>
          <c:orientation val="minMax"/>
        </c:scaling>
        <c:delete val="1"/>
        <c:axPos val="l"/>
        <c:majorTickMark val="out"/>
        <c:minorTickMark val="none"/>
        <c:tickLblPos val="none"/>
        <c:crossAx val="136076288"/>
        <c:crosses val="autoZero"/>
        <c:auto val="1"/>
        <c:lblAlgn val="ctr"/>
        <c:lblOffset val="100"/>
        <c:noMultiLvlLbl val="0"/>
      </c:catAx>
      <c:valAx>
        <c:axId val="1360762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0747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'B-EX-019'!$K$13</c:f>
              <c:numCache>
                <c:formatCode>0.00</c:formatCode>
                <c:ptCount val="1"/>
                <c:pt idx="0">
                  <c:v>46.174863387978142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'B-EX-019'!$E$13</c:f>
              <c:numCache>
                <c:formatCode>0.00</c:formatCode>
                <c:ptCount val="1"/>
                <c:pt idx="0">
                  <c:v>53.825136612021858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86112"/>
        <c:axId val="136192000"/>
      </c:barChart>
      <c:catAx>
        <c:axId val="136186112"/>
        <c:scaling>
          <c:orientation val="minMax"/>
        </c:scaling>
        <c:delete val="1"/>
        <c:axPos val="l"/>
        <c:majorTickMark val="out"/>
        <c:minorTickMark val="none"/>
        <c:tickLblPos val="none"/>
        <c:crossAx val="136192000"/>
        <c:crosses val="autoZero"/>
        <c:auto val="1"/>
        <c:lblAlgn val="ctr"/>
        <c:lblOffset val="100"/>
        <c:noMultiLvlLbl val="0"/>
      </c:catAx>
      <c:valAx>
        <c:axId val="1361920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186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'B-EX-020'!$K$13</c:f>
              <c:numCache>
                <c:formatCode>0.00</c:formatCode>
                <c:ptCount val="1"/>
                <c:pt idx="0">
                  <c:v>40.094339622641506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'B-EX-020'!$E$13</c:f>
              <c:numCache>
                <c:formatCode>0.00</c:formatCode>
                <c:ptCount val="1"/>
                <c:pt idx="0">
                  <c:v>59.905660377358494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22048"/>
        <c:axId val="136336128"/>
      </c:barChart>
      <c:catAx>
        <c:axId val="136322048"/>
        <c:scaling>
          <c:orientation val="minMax"/>
        </c:scaling>
        <c:delete val="1"/>
        <c:axPos val="l"/>
        <c:majorTickMark val="out"/>
        <c:minorTickMark val="none"/>
        <c:tickLblPos val="none"/>
        <c:crossAx val="136336128"/>
        <c:crosses val="autoZero"/>
        <c:auto val="1"/>
        <c:lblAlgn val="ctr"/>
        <c:lblOffset val="100"/>
        <c:noMultiLvlLbl val="0"/>
      </c:catAx>
      <c:valAx>
        <c:axId val="1363361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3220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'B-EX-021'!$K$13</c:f>
              <c:numCache>
                <c:formatCode>0.00</c:formatCode>
                <c:ptCount val="1"/>
                <c:pt idx="0">
                  <c:v>47.826086956521742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'B-EX-021'!$E$13</c:f>
              <c:numCache>
                <c:formatCode>0.00</c:formatCode>
                <c:ptCount val="1"/>
                <c:pt idx="0">
                  <c:v>52.173913043478258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68128"/>
        <c:axId val="136369664"/>
      </c:barChart>
      <c:catAx>
        <c:axId val="136368128"/>
        <c:scaling>
          <c:orientation val="minMax"/>
        </c:scaling>
        <c:delete val="1"/>
        <c:axPos val="l"/>
        <c:majorTickMark val="out"/>
        <c:minorTickMark val="none"/>
        <c:tickLblPos val="none"/>
        <c:crossAx val="136369664"/>
        <c:crosses val="autoZero"/>
        <c:auto val="1"/>
        <c:lblAlgn val="ctr"/>
        <c:lblOffset val="100"/>
        <c:noMultiLvlLbl val="0"/>
      </c:catAx>
      <c:valAx>
        <c:axId val="1363696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3681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'B-EX-022'!$K$13</c:f>
              <c:numCache>
                <c:formatCode>0.00</c:formatCode>
                <c:ptCount val="1"/>
                <c:pt idx="0">
                  <c:v>77.227722772277232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'B-EX-022'!$E$13</c:f>
              <c:numCache>
                <c:formatCode>0.00</c:formatCode>
                <c:ptCount val="1"/>
                <c:pt idx="0">
                  <c:v>22.772277227722771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725248"/>
        <c:axId val="136726784"/>
      </c:barChart>
      <c:catAx>
        <c:axId val="136725248"/>
        <c:scaling>
          <c:orientation val="minMax"/>
        </c:scaling>
        <c:delete val="1"/>
        <c:axPos val="l"/>
        <c:majorTickMark val="out"/>
        <c:minorTickMark val="none"/>
        <c:tickLblPos val="none"/>
        <c:crossAx val="136726784"/>
        <c:crosses val="autoZero"/>
        <c:auto val="1"/>
        <c:lblAlgn val="ctr"/>
        <c:lblOffset val="100"/>
        <c:noMultiLvlLbl val="0"/>
      </c:catAx>
      <c:valAx>
        <c:axId val="1367267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725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85012587712262E-2"/>
          <c:y val="0.12812138208751303"/>
          <c:w val="0.9071075044190906"/>
          <c:h val="0.67858565624502964"/>
        </c:manualLayout>
      </c:layout>
      <c:barChart>
        <c:barDir val="col"/>
        <c:grouping val="clustered"/>
        <c:varyColors val="0"/>
        <c:ser>
          <c:idx val="0"/>
          <c:order val="0"/>
          <c:tx>
            <c:v>Perfil Profissional</c:v>
          </c:tx>
          <c:invertIfNegative val="0"/>
          <c:cat>
            <c:strRef>
              <c:f>COLBEX!$A$20:$A$81</c:f>
              <c:strCache>
                <c:ptCount val="62"/>
                <c:pt idx="0">
                  <c:v>B-EX-001</c:v>
                </c:pt>
                <c:pt idx="1">
                  <c:v>B-EX-002</c:v>
                </c:pt>
                <c:pt idx="2">
                  <c:v>B-EX-003</c:v>
                </c:pt>
                <c:pt idx="3">
                  <c:v>B-EX-004</c:v>
                </c:pt>
                <c:pt idx="4">
                  <c:v>B-EX-005</c:v>
                </c:pt>
                <c:pt idx="5">
                  <c:v>B-EX-006</c:v>
                </c:pt>
                <c:pt idx="6">
                  <c:v>B-EX-007</c:v>
                </c:pt>
                <c:pt idx="7">
                  <c:v>B-EX-008</c:v>
                </c:pt>
                <c:pt idx="8">
                  <c:v>B-EX-009</c:v>
                </c:pt>
                <c:pt idx="9">
                  <c:v>B-EX-010</c:v>
                </c:pt>
                <c:pt idx="10">
                  <c:v>B-EX-011</c:v>
                </c:pt>
                <c:pt idx="11">
                  <c:v>B-EX-012</c:v>
                </c:pt>
                <c:pt idx="12">
                  <c:v>B-EX-013</c:v>
                </c:pt>
                <c:pt idx="13">
                  <c:v>B-EX-014</c:v>
                </c:pt>
                <c:pt idx="14">
                  <c:v>B-EX-015</c:v>
                </c:pt>
                <c:pt idx="15">
                  <c:v>B-EX-016</c:v>
                </c:pt>
                <c:pt idx="16">
                  <c:v>B-EX-017</c:v>
                </c:pt>
                <c:pt idx="17">
                  <c:v>B-EX-018</c:v>
                </c:pt>
                <c:pt idx="18">
                  <c:v>B-EX-019</c:v>
                </c:pt>
                <c:pt idx="19">
                  <c:v>B-EX-020</c:v>
                </c:pt>
                <c:pt idx="20">
                  <c:v>B-EX-021</c:v>
                </c:pt>
                <c:pt idx="21">
                  <c:v>B-EX-022</c:v>
                </c:pt>
                <c:pt idx="22">
                  <c:v>B-EX-023</c:v>
                </c:pt>
                <c:pt idx="23">
                  <c:v>B-EX-024</c:v>
                </c:pt>
                <c:pt idx="24">
                  <c:v>B-EX-025</c:v>
                </c:pt>
                <c:pt idx="25">
                  <c:v>B-EX-026</c:v>
                </c:pt>
                <c:pt idx="26">
                  <c:v>B-EX-027</c:v>
                </c:pt>
                <c:pt idx="27">
                  <c:v>B-EX-028</c:v>
                </c:pt>
                <c:pt idx="28">
                  <c:v>B-EX-029</c:v>
                </c:pt>
                <c:pt idx="29">
                  <c:v>B-EX-030</c:v>
                </c:pt>
                <c:pt idx="30">
                  <c:v>B-EX-031</c:v>
                </c:pt>
                <c:pt idx="31">
                  <c:v>B-EX-032</c:v>
                </c:pt>
                <c:pt idx="32">
                  <c:v>B-EX-033</c:v>
                </c:pt>
                <c:pt idx="33">
                  <c:v>B-EX-034</c:v>
                </c:pt>
                <c:pt idx="34">
                  <c:v>B-EX-035</c:v>
                </c:pt>
                <c:pt idx="35">
                  <c:v>B-EX-036</c:v>
                </c:pt>
                <c:pt idx="36">
                  <c:v>B-EX-037</c:v>
                </c:pt>
                <c:pt idx="37">
                  <c:v>B-EX-038</c:v>
                </c:pt>
                <c:pt idx="38">
                  <c:v>B-EX-039</c:v>
                </c:pt>
                <c:pt idx="39">
                  <c:v>B-EX-040</c:v>
                </c:pt>
                <c:pt idx="40">
                  <c:v>B-EX-041</c:v>
                </c:pt>
                <c:pt idx="41">
                  <c:v>B-EX-042</c:v>
                </c:pt>
                <c:pt idx="42">
                  <c:v>B-EX-043</c:v>
                </c:pt>
                <c:pt idx="43">
                  <c:v>B-EX-044</c:v>
                </c:pt>
                <c:pt idx="44">
                  <c:v>B-EX-045</c:v>
                </c:pt>
                <c:pt idx="45">
                  <c:v>B-EX-046</c:v>
                </c:pt>
                <c:pt idx="46">
                  <c:v>B-EX-047</c:v>
                </c:pt>
                <c:pt idx="47">
                  <c:v>B-EX-048</c:v>
                </c:pt>
                <c:pt idx="48">
                  <c:v>B-EX-049</c:v>
                </c:pt>
                <c:pt idx="49">
                  <c:v>B-EX-050</c:v>
                </c:pt>
                <c:pt idx="50">
                  <c:v>B-EX-051</c:v>
                </c:pt>
                <c:pt idx="51">
                  <c:v>B-EX-052</c:v>
                </c:pt>
                <c:pt idx="52">
                  <c:v>B-EX-053</c:v>
                </c:pt>
                <c:pt idx="53">
                  <c:v>B-EX-054</c:v>
                </c:pt>
                <c:pt idx="54">
                  <c:v>B-EX-055</c:v>
                </c:pt>
                <c:pt idx="55">
                  <c:v>B-EX-056</c:v>
                </c:pt>
                <c:pt idx="56">
                  <c:v>B-EX-057</c:v>
                </c:pt>
                <c:pt idx="57">
                  <c:v>B-EX-058</c:v>
                </c:pt>
                <c:pt idx="58">
                  <c:v>B-EX-059</c:v>
                </c:pt>
                <c:pt idx="59">
                  <c:v>B-EX-060</c:v>
                </c:pt>
                <c:pt idx="60">
                  <c:v>B-EX-061</c:v>
                </c:pt>
                <c:pt idx="61">
                  <c:v>B-EX-062</c:v>
                </c:pt>
              </c:strCache>
            </c:strRef>
          </c:cat>
          <c:val>
            <c:numRef>
              <c:f>COLBEX!$B$20:$B$81</c:f>
              <c:numCache>
                <c:formatCode>0.00</c:formatCode>
                <c:ptCount val="62"/>
                <c:pt idx="0">
                  <c:v>68.085106382978722</c:v>
                </c:pt>
                <c:pt idx="1">
                  <c:v>0</c:v>
                </c:pt>
                <c:pt idx="2">
                  <c:v>17.391304347826086</c:v>
                </c:pt>
                <c:pt idx="3">
                  <c:v>15.625</c:v>
                </c:pt>
                <c:pt idx="4">
                  <c:v>60.444444444444443</c:v>
                </c:pt>
                <c:pt idx="5">
                  <c:v>76.571428571428569</c:v>
                </c:pt>
                <c:pt idx="6">
                  <c:v>69.696969696969703</c:v>
                </c:pt>
                <c:pt idx="7">
                  <c:v>31.147540983606557</c:v>
                </c:pt>
                <c:pt idx="8">
                  <c:v>3.9215686274509802</c:v>
                </c:pt>
                <c:pt idx="9">
                  <c:v>21.238938053097346</c:v>
                </c:pt>
                <c:pt idx="10">
                  <c:v>34.391534391534393</c:v>
                </c:pt>
                <c:pt idx="11">
                  <c:v>27.358490566037737</c:v>
                </c:pt>
                <c:pt idx="12">
                  <c:v>71.565495207667738</c:v>
                </c:pt>
                <c:pt idx="13">
                  <c:v>30.303030303030305</c:v>
                </c:pt>
                <c:pt idx="14">
                  <c:v>63.44086021505376</c:v>
                </c:pt>
                <c:pt idx="15">
                  <c:v>21.428571428571427</c:v>
                </c:pt>
                <c:pt idx="16">
                  <c:v>18.181818181818183</c:v>
                </c:pt>
                <c:pt idx="17">
                  <c:v>67.307692307692307</c:v>
                </c:pt>
                <c:pt idx="18">
                  <c:v>53.825136612021858</c:v>
                </c:pt>
                <c:pt idx="19">
                  <c:v>59.905660377358494</c:v>
                </c:pt>
                <c:pt idx="20">
                  <c:v>52.173913043478258</c:v>
                </c:pt>
                <c:pt idx="21">
                  <c:v>22.772277227722771</c:v>
                </c:pt>
                <c:pt idx="22">
                  <c:v>44.565217391304351</c:v>
                </c:pt>
                <c:pt idx="23">
                  <c:v>24.817518248175183</c:v>
                </c:pt>
                <c:pt idx="24">
                  <c:v>20.689655172413794</c:v>
                </c:pt>
                <c:pt idx="25">
                  <c:v>0</c:v>
                </c:pt>
                <c:pt idx="26">
                  <c:v>52.969121140142519</c:v>
                </c:pt>
                <c:pt idx="27">
                  <c:v>73.737373737373744</c:v>
                </c:pt>
                <c:pt idx="28">
                  <c:v>51.633986928104576</c:v>
                </c:pt>
                <c:pt idx="29">
                  <c:v>60.810810810810814</c:v>
                </c:pt>
                <c:pt idx="30">
                  <c:v>24.096385542168676</c:v>
                </c:pt>
                <c:pt idx="31">
                  <c:v>12.269938650306749</c:v>
                </c:pt>
                <c:pt idx="32">
                  <c:v>38.983050847457626</c:v>
                </c:pt>
                <c:pt idx="33">
                  <c:v>0</c:v>
                </c:pt>
                <c:pt idx="34">
                  <c:v>84.615384615384613</c:v>
                </c:pt>
                <c:pt idx="35">
                  <c:v>44.444444444444443</c:v>
                </c:pt>
                <c:pt idx="36">
                  <c:v>59.189189189189186</c:v>
                </c:pt>
                <c:pt idx="37">
                  <c:v>22.222222222222221</c:v>
                </c:pt>
                <c:pt idx="38">
                  <c:v>68.691588785046733</c:v>
                </c:pt>
                <c:pt idx="39">
                  <c:v>0</c:v>
                </c:pt>
                <c:pt idx="40">
                  <c:v>42.1875</c:v>
                </c:pt>
                <c:pt idx="41">
                  <c:v>47.311827956989248</c:v>
                </c:pt>
                <c:pt idx="42">
                  <c:v>38.260869565217391</c:v>
                </c:pt>
                <c:pt idx="43">
                  <c:v>62.878787878787875</c:v>
                </c:pt>
                <c:pt idx="44">
                  <c:v>7.5</c:v>
                </c:pt>
                <c:pt idx="45">
                  <c:v>66.666666666666671</c:v>
                </c:pt>
                <c:pt idx="46">
                  <c:v>7.291666666666667</c:v>
                </c:pt>
                <c:pt idx="47">
                  <c:v>6.1818181818181817</c:v>
                </c:pt>
                <c:pt idx="48">
                  <c:v>29.19254658385093</c:v>
                </c:pt>
                <c:pt idx="49">
                  <c:v>32.934131736526943</c:v>
                </c:pt>
                <c:pt idx="50">
                  <c:v>11.538461538461538</c:v>
                </c:pt>
                <c:pt idx="51">
                  <c:v>28.729281767955801</c:v>
                </c:pt>
                <c:pt idx="52">
                  <c:v>42.056074766355138</c:v>
                </c:pt>
                <c:pt idx="53">
                  <c:v>38.46153846153846</c:v>
                </c:pt>
                <c:pt idx="54">
                  <c:v>25.477707006369428</c:v>
                </c:pt>
                <c:pt idx="55">
                  <c:v>65.517241379310349</c:v>
                </c:pt>
                <c:pt idx="56">
                  <c:v>58.865248226950357</c:v>
                </c:pt>
                <c:pt idx="57">
                  <c:v>70.833333333333329</c:v>
                </c:pt>
                <c:pt idx="58">
                  <c:v>35.887096774193552</c:v>
                </c:pt>
                <c:pt idx="59">
                  <c:v>41.176470588235297</c:v>
                </c:pt>
                <c:pt idx="60">
                  <c:v>17.61904761904762</c:v>
                </c:pt>
                <c:pt idx="61">
                  <c:v>35.714285714285715</c:v>
                </c:pt>
              </c:numCache>
            </c:numRef>
          </c:val>
        </c:ser>
        <c:ser>
          <c:idx val="1"/>
          <c:order val="1"/>
          <c:tx>
            <c:v>Perfil Acadêmico</c:v>
          </c:tx>
          <c:invertIfNegative val="0"/>
          <c:cat>
            <c:strRef>
              <c:f>COLBEX!$A$20:$A$81</c:f>
              <c:strCache>
                <c:ptCount val="62"/>
                <c:pt idx="0">
                  <c:v>B-EX-001</c:v>
                </c:pt>
                <c:pt idx="1">
                  <c:v>B-EX-002</c:v>
                </c:pt>
                <c:pt idx="2">
                  <c:v>B-EX-003</c:v>
                </c:pt>
                <c:pt idx="3">
                  <c:v>B-EX-004</c:v>
                </c:pt>
                <c:pt idx="4">
                  <c:v>B-EX-005</c:v>
                </c:pt>
                <c:pt idx="5">
                  <c:v>B-EX-006</c:v>
                </c:pt>
                <c:pt idx="6">
                  <c:v>B-EX-007</c:v>
                </c:pt>
                <c:pt idx="7">
                  <c:v>B-EX-008</c:v>
                </c:pt>
                <c:pt idx="8">
                  <c:v>B-EX-009</c:v>
                </c:pt>
                <c:pt idx="9">
                  <c:v>B-EX-010</c:v>
                </c:pt>
                <c:pt idx="10">
                  <c:v>B-EX-011</c:v>
                </c:pt>
                <c:pt idx="11">
                  <c:v>B-EX-012</c:v>
                </c:pt>
                <c:pt idx="12">
                  <c:v>B-EX-013</c:v>
                </c:pt>
                <c:pt idx="13">
                  <c:v>B-EX-014</c:v>
                </c:pt>
                <c:pt idx="14">
                  <c:v>B-EX-015</c:v>
                </c:pt>
                <c:pt idx="15">
                  <c:v>B-EX-016</c:v>
                </c:pt>
                <c:pt idx="16">
                  <c:v>B-EX-017</c:v>
                </c:pt>
                <c:pt idx="17">
                  <c:v>B-EX-018</c:v>
                </c:pt>
                <c:pt idx="18">
                  <c:v>B-EX-019</c:v>
                </c:pt>
                <c:pt idx="19">
                  <c:v>B-EX-020</c:v>
                </c:pt>
                <c:pt idx="20">
                  <c:v>B-EX-021</c:v>
                </c:pt>
                <c:pt idx="21">
                  <c:v>B-EX-022</c:v>
                </c:pt>
                <c:pt idx="22">
                  <c:v>B-EX-023</c:v>
                </c:pt>
                <c:pt idx="23">
                  <c:v>B-EX-024</c:v>
                </c:pt>
                <c:pt idx="24">
                  <c:v>B-EX-025</c:v>
                </c:pt>
                <c:pt idx="25">
                  <c:v>B-EX-026</c:v>
                </c:pt>
                <c:pt idx="26">
                  <c:v>B-EX-027</c:v>
                </c:pt>
                <c:pt idx="27">
                  <c:v>B-EX-028</c:v>
                </c:pt>
                <c:pt idx="28">
                  <c:v>B-EX-029</c:v>
                </c:pt>
                <c:pt idx="29">
                  <c:v>B-EX-030</c:v>
                </c:pt>
                <c:pt idx="30">
                  <c:v>B-EX-031</c:v>
                </c:pt>
                <c:pt idx="31">
                  <c:v>B-EX-032</c:v>
                </c:pt>
                <c:pt idx="32">
                  <c:v>B-EX-033</c:v>
                </c:pt>
                <c:pt idx="33">
                  <c:v>B-EX-034</c:v>
                </c:pt>
                <c:pt idx="34">
                  <c:v>B-EX-035</c:v>
                </c:pt>
                <c:pt idx="35">
                  <c:v>B-EX-036</c:v>
                </c:pt>
                <c:pt idx="36">
                  <c:v>B-EX-037</c:v>
                </c:pt>
                <c:pt idx="37">
                  <c:v>B-EX-038</c:v>
                </c:pt>
                <c:pt idx="38">
                  <c:v>B-EX-039</c:v>
                </c:pt>
                <c:pt idx="39">
                  <c:v>B-EX-040</c:v>
                </c:pt>
                <c:pt idx="40">
                  <c:v>B-EX-041</c:v>
                </c:pt>
                <c:pt idx="41">
                  <c:v>B-EX-042</c:v>
                </c:pt>
                <c:pt idx="42">
                  <c:v>B-EX-043</c:v>
                </c:pt>
                <c:pt idx="43">
                  <c:v>B-EX-044</c:v>
                </c:pt>
                <c:pt idx="44">
                  <c:v>B-EX-045</c:v>
                </c:pt>
                <c:pt idx="45">
                  <c:v>B-EX-046</c:v>
                </c:pt>
                <c:pt idx="46">
                  <c:v>B-EX-047</c:v>
                </c:pt>
                <c:pt idx="47">
                  <c:v>B-EX-048</c:v>
                </c:pt>
                <c:pt idx="48">
                  <c:v>B-EX-049</c:v>
                </c:pt>
                <c:pt idx="49">
                  <c:v>B-EX-050</c:v>
                </c:pt>
                <c:pt idx="50">
                  <c:v>B-EX-051</c:v>
                </c:pt>
                <c:pt idx="51">
                  <c:v>B-EX-052</c:v>
                </c:pt>
                <c:pt idx="52">
                  <c:v>B-EX-053</c:v>
                </c:pt>
                <c:pt idx="53">
                  <c:v>B-EX-054</c:v>
                </c:pt>
                <c:pt idx="54">
                  <c:v>B-EX-055</c:v>
                </c:pt>
                <c:pt idx="55">
                  <c:v>B-EX-056</c:v>
                </c:pt>
                <c:pt idx="56">
                  <c:v>B-EX-057</c:v>
                </c:pt>
                <c:pt idx="57">
                  <c:v>B-EX-058</c:v>
                </c:pt>
                <c:pt idx="58">
                  <c:v>B-EX-059</c:v>
                </c:pt>
                <c:pt idx="59">
                  <c:v>B-EX-060</c:v>
                </c:pt>
                <c:pt idx="60">
                  <c:v>B-EX-061</c:v>
                </c:pt>
                <c:pt idx="61">
                  <c:v>B-EX-062</c:v>
                </c:pt>
              </c:strCache>
            </c:strRef>
          </c:cat>
          <c:val>
            <c:numRef>
              <c:f>COLBEX!$C$20:$C$81</c:f>
              <c:numCache>
                <c:formatCode>0.00</c:formatCode>
                <c:ptCount val="62"/>
                <c:pt idx="0">
                  <c:v>31.914893617021278</c:v>
                </c:pt>
                <c:pt idx="1">
                  <c:v>100</c:v>
                </c:pt>
                <c:pt idx="2">
                  <c:v>82.608695652173907</c:v>
                </c:pt>
                <c:pt idx="3">
                  <c:v>84.375</c:v>
                </c:pt>
                <c:pt idx="4">
                  <c:v>39.555555555555557</c:v>
                </c:pt>
                <c:pt idx="5">
                  <c:v>23.428571428571427</c:v>
                </c:pt>
                <c:pt idx="6">
                  <c:v>30.303030303030305</c:v>
                </c:pt>
                <c:pt idx="7">
                  <c:v>68.852459016393439</c:v>
                </c:pt>
                <c:pt idx="8">
                  <c:v>96.078431372549019</c:v>
                </c:pt>
                <c:pt idx="9">
                  <c:v>78.761061946902657</c:v>
                </c:pt>
                <c:pt idx="10">
                  <c:v>65.608465608465607</c:v>
                </c:pt>
                <c:pt idx="11">
                  <c:v>72.64150943396227</c:v>
                </c:pt>
                <c:pt idx="12">
                  <c:v>28.43450479233227</c:v>
                </c:pt>
                <c:pt idx="13">
                  <c:v>69.696969696969703</c:v>
                </c:pt>
                <c:pt idx="14">
                  <c:v>36.55913978494624</c:v>
                </c:pt>
                <c:pt idx="15">
                  <c:v>78.571428571428569</c:v>
                </c:pt>
                <c:pt idx="16">
                  <c:v>81.818181818181813</c:v>
                </c:pt>
                <c:pt idx="17">
                  <c:v>32.692307692307693</c:v>
                </c:pt>
                <c:pt idx="18">
                  <c:v>46.174863387978142</c:v>
                </c:pt>
                <c:pt idx="19">
                  <c:v>40.094339622641506</c:v>
                </c:pt>
                <c:pt idx="20">
                  <c:v>47.826086956521742</c:v>
                </c:pt>
                <c:pt idx="21">
                  <c:v>77.227722772277232</c:v>
                </c:pt>
                <c:pt idx="22">
                  <c:v>55.434782608695649</c:v>
                </c:pt>
                <c:pt idx="23">
                  <c:v>75.182481751824824</c:v>
                </c:pt>
                <c:pt idx="24">
                  <c:v>79.310344827586206</c:v>
                </c:pt>
                <c:pt idx="25">
                  <c:v>100</c:v>
                </c:pt>
                <c:pt idx="26">
                  <c:v>47.030878859857481</c:v>
                </c:pt>
                <c:pt idx="27">
                  <c:v>26.262626262626263</c:v>
                </c:pt>
                <c:pt idx="28">
                  <c:v>48.366013071895424</c:v>
                </c:pt>
                <c:pt idx="29">
                  <c:v>39.189189189189186</c:v>
                </c:pt>
                <c:pt idx="30">
                  <c:v>75.903614457831324</c:v>
                </c:pt>
                <c:pt idx="31">
                  <c:v>87.730061349693258</c:v>
                </c:pt>
                <c:pt idx="32">
                  <c:v>61.016949152542374</c:v>
                </c:pt>
                <c:pt idx="33">
                  <c:v>100</c:v>
                </c:pt>
                <c:pt idx="34">
                  <c:v>15.384615384615385</c:v>
                </c:pt>
                <c:pt idx="35">
                  <c:v>55.555555555555557</c:v>
                </c:pt>
                <c:pt idx="36">
                  <c:v>40.810810810810814</c:v>
                </c:pt>
                <c:pt idx="37">
                  <c:v>77.777777777777771</c:v>
                </c:pt>
                <c:pt idx="38">
                  <c:v>31.308411214953271</c:v>
                </c:pt>
                <c:pt idx="39">
                  <c:v>100</c:v>
                </c:pt>
                <c:pt idx="40">
                  <c:v>57.8125</c:v>
                </c:pt>
                <c:pt idx="41">
                  <c:v>52.688172043010752</c:v>
                </c:pt>
                <c:pt idx="42">
                  <c:v>61.739130434782609</c:v>
                </c:pt>
                <c:pt idx="43">
                  <c:v>37.121212121212125</c:v>
                </c:pt>
                <c:pt idx="44">
                  <c:v>92.5</c:v>
                </c:pt>
                <c:pt idx="45">
                  <c:v>33.333333333333336</c:v>
                </c:pt>
                <c:pt idx="46">
                  <c:v>92.708333333333329</c:v>
                </c:pt>
                <c:pt idx="47">
                  <c:v>93.818181818181813</c:v>
                </c:pt>
                <c:pt idx="48">
                  <c:v>70.807453416149073</c:v>
                </c:pt>
                <c:pt idx="49">
                  <c:v>67.06586826347305</c:v>
                </c:pt>
                <c:pt idx="50">
                  <c:v>88.461538461538467</c:v>
                </c:pt>
                <c:pt idx="51">
                  <c:v>71.270718232044203</c:v>
                </c:pt>
                <c:pt idx="52">
                  <c:v>57.943925233644862</c:v>
                </c:pt>
                <c:pt idx="53">
                  <c:v>61.53846153846154</c:v>
                </c:pt>
                <c:pt idx="54">
                  <c:v>74.522292993630572</c:v>
                </c:pt>
                <c:pt idx="55">
                  <c:v>34.482758620689658</c:v>
                </c:pt>
                <c:pt idx="56">
                  <c:v>41.134751773049643</c:v>
                </c:pt>
                <c:pt idx="57">
                  <c:v>29.166666666666668</c:v>
                </c:pt>
                <c:pt idx="58">
                  <c:v>64.112903225806448</c:v>
                </c:pt>
                <c:pt idx="59">
                  <c:v>58.823529411764703</c:v>
                </c:pt>
                <c:pt idx="60">
                  <c:v>82.38095238095238</c:v>
                </c:pt>
                <c:pt idx="61">
                  <c:v>64.285714285714292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29632"/>
        <c:axId val="136323072"/>
      </c:barChart>
      <c:catAx>
        <c:axId val="13622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36323072"/>
        <c:crosses val="autoZero"/>
        <c:auto val="1"/>
        <c:lblAlgn val="ctr"/>
        <c:lblOffset val="100"/>
        <c:noMultiLvlLbl val="0"/>
      </c:catAx>
      <c:valAx>
        <c:axId val="136323072"/>
        <c:scaling>
          <c:orientation val="minMax"/>
          <c:max val="100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2296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'B-EX-023'!$K$13</c:f>
              <c:numCache>
                <c:formatCode>0.00</c:formatCode>
                <c:ptCount val="1"/>
                <c:pt idx="0">
                  <c:v>55.434782608695649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'B-EX-023'!$E$13</c:f>
              <c:numCache>
                <c:formatCode>0.00</c:formatCode>
                <c:ptCount val="1"/>
                <c:pt idx="0">
                  <c:v>44.565217391304351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22624"/>
        <c:axId val="136924160"/>
      </c:barChart>
      <c:catAx>
        <c:axId val="136922624"/>
        <c:scaling>
          <c:orientation val="minMax"/>
        </c:scaling>
        <c:delete val="1"/>
        <c:axPos val="l"/>
        <c:majorTickMark val="out"/>
        <c:minorTickMark val="none"/>
        <c:tickLblPos val="none"/>
        <c:crossAx val="136924160"/>
        <c:crosses val="autoZero"/>
        <c:auto val="1"/>
        <c:lblAlgn val="ctr"/>
        <c:lblOffset val="100"/>
        <c:noMultiLvlLbl val="0"/>
      </c:catAx>
      <c:valAx>
        <c:axId val="1369241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9226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'B-EX-024'!$K$13</c:f>
              <c:numCache>
                <c:formatCode>0.00</c:formatCode>
                <c:ptCount val="1"/>
                <c:pt idx="0">
                  <c:v>75.182481751824824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'B-EX-024'!$E$13</c:f>
              <c:numCache>
                <c:formatCode>0.00</c:formatCode>
                <c:ptCount val="1"/>
                <c:pt idx="0">
                  <c:v>24.817518248175183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16288"/>
        <c:axId val="137126272"/>
      </c:barChart>
      <c:catAx>
        <c:axId val="137116288"/>
        <c:scaling>
          <c:orientation val="minMax"/>
        </c:scaling>
        <c:delete val="1"/>
        <c:axPos val="l"/>
        <c:majorTickMark val="out"/>
        <c:minorTickMark val="none"/>
        <c:tickLblPos val="none"/>
        <c:crossAx val="137126272"/>
        <c:crosses val="autoZero"/>
        <c:auto val="1"/>
        <c:lblAlgn val="ctr"/>
        <c:lblOffset val="100"/>
        <c:noMultiLvlLbl val="0"/>
      </c:catAx>
      <c:valAx>
        <c:axId val="1371262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1162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'B-EX-025'!$K$13</c:f>
              <c:numCache>
                <c:formatCode>0.00</c:formatCode>
                <c:ptCount val="1"/>
                <c:pt idx="0">
                  <c:v>79.310344827586206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'B-EX-025'!$E$13</c:f>
              <c:numCache>
                <c:formatCode>0.00</c:formatCode>
                <c:ptCount val="1"/>
                <c:pt idx="0">
                  <c:v>20.689655172413794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53920"/>
        <c:axId val="137155712"/>
      </c:barChart>
      <c:catAx>
        <c:axId val="137153920"/>
        <c:scaling>
          <c:orientation val="minMax"/>
        </c:scaling>
        <c:delete val="1"/>
        <c:axPos val="l"/>
        <c:majorTickMark val="out"/>
        <c:minorTickMark val="none"/>
        <c:tickLblPos val="none"/>
        <c:crossAx val="137155712"/>
        <c:crosses val="autoZero"/>
        <c:auto val="1"/>
        <c:lblAlgn val="ctr"/>
        <c:lblOffset val="100"/>
        <c:noMultiLvlLbl val="0"/>
      </c:catAx>
      <c:valAx>
        <c:axId val="1371557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1539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'B-EX-026'!$K$13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'B-EX-026'!$E$13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14944"/>
        <c:axId val="139716480"/>
      </c:barChart>
      <c:catAx>
        <c:axId val="139714944"/>
        <c:scaling>
          <c:orientation val="minMax"/>
        </c:scaling>
        <c:delete val="1"/>
        <c:axPos val="l"/>
        <c:majorTickMark val="out"/>
        <c:minorTickMark val="none"/>
        <c:tickLblPos val="none"/>
        <c:crossAx val="139716480"/>
        <c:crosses val="autoZero"/>
        <c:auto val="1"/>
        <c:lblAlgn val="ctr"/>
        <c:lblOffset val="100"/>
        <c:noMultiLvlLbl val="0"/>
      </c:catAx>
      <c:valAx>
        <c:axId val="1397164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7149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'B-EX-027'!$K$13</c:f>
              <c:numCache>
                <c:formatCode>0.00</c:formatCode>
                <c:ptCount val="1"/>
                <c:pt idx="0">
                  <c:v>47.030878859857481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'B-EX-027'!$E$13</c:f>
              <c:numCache>
                <c:formatCode>0.00</c:formatCode>
                <c:ptCount val="1"/>
                <c:pt idx="0">
                  <c:v>52.969121140142519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09760"/>
        <c:axId val="141511296"/>
      </c:barChart>
      <c:catAx>
        <c:axId val="141509760"/>
        <c:scaling>
          <c:orientation val="minMax"/>
        </c:scaling>
        <c:delete val="1"/>
        <c:axPos val="l"/>
        <c:majorTickMark val="out"/>
        <c:minorTickMark val="none"/>
        <c:tickLblPos val="none"/>
        <c:crossAx val="141511296"/>
        <c:crosses val="autoZero"/>
        <c:auto val="1"/>
        <c:lblAlgn val="ctr"/>
        <c:lblOffset val="100"/>
        <c:noMultiLvlLbl val="0"/>
      </c:catAx>
      <c:valAx>
        <c:axId val="1415112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15097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'B-EX-028'!$K$13</c:f>
              <c:numCache>
                <c:formatCode>0.00</c:formatCode>
                <c:ptCount val="1"/>
                <c:pt idx="0">
                  <c:v>26.262626262626263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'B-EX-028'!$E$13</c:f>
              <c:numCache>
                <c:formatCode>0.00</c:formatCode>
                <c:ptCount val="1"/>
                <c:pt idx="0">
                  <c:v>73.737373737373744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43712"/>
        <c:axId val="142245248"/>
      </c:barChart>
      <c:catAx>
        <c:axId val="142243712"/>
        <c:scaling>
          <c:orientation val="minMax"/>
        </c:scaling>
        <c:delete val="1"/>
        <c:axPos val="l"/>
        <c:majorTickMark val="out"/>
        <c:minorTickMark val="none"/>
        <c:tickLblPos val="none"/>
        <c:crossAx val="142245248"/>
        <c:crosses val="autoZero"/>
        <c:auto val="1"/>
        <c:lblAlgn val="ctr"/>
        <c:lblOffset val="100"/>
        <c:noMultiLvlLbl val="0"/>
      </c:catAx>
      <c:valAx>
        <c:axId val="1422452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2437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'B-EX-029'!$K$13</c:f>
              <c:numCache>
                <c:formatCode>0.00</c:formatCode>
                <c:ptCount val="1"/>
                <c:pt idx="0">
                  <c:v>48.366013071895424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'B-EX-029'!$E$13</c:f>
              <c:numCache>
                <c:formatCode>0.00</c:formatCode>
                <c:ptCount val="1"/>
                <c:pt idx="0">
                  <c:v>51.633986928104576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73152"/>
        <c:axId val="142692736"/>
      </c:barChart>
      <c:catAx>
        <c:axId val="142273152"/>
        <c:scaling>
          <c:orientation val="minMax"/>
        </c:scaling>
        <c:delete val="1"/>
        <c:axPos val="l"/>
        <c:majorTickMark val="out"/>
        <c:minorTickMark val="none"/>
        <c:tickLblPos val="none"/>
        <c:crossAx val="142692736"/>
        <c:crosses val="autoZero"/>
        <c:auto val="1"/>
        <c:lblAlgn val="ctr"/>
        <c:lblOffset val="100"/>
        <c:noMultiLvlLbl val="0"/>
      </c:catAx>
      <c:valAx>
        <c:axId val="1426927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2731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'B-EX-030'!$K$13</c:f>
              <c:numCache>
                <c:formatCode>0.00</c:formatCode>
                <c:ptCount val="1"/>
                <c:pt idx="0">
                  <c:v>39.189189189189186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'B-EX-030'!$E$13</c:f>
              <c:numCache>
                <c:formatCode>0.00</c:formatCode>
                <c:ptCount val="1"/>
                <c:pt idx="0">
                  <c:v>60.810810810810814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20800"/>
        <c:axId val="143426688"/>
      </c:barChart>
      <c:catAx>
        <c:axId val="143420800"/>
        <c:scaling>
          <c:orientation val="minMax"/>
        </c:scaling>
        <c:delete val="1"/>
        <c:axPos val="l"/>
        <c:majorTickMark val="out"/>
        <c:minorTickMark val="none"/>
        <c:tickLblPos val="none"/>
        <c:crossAx val="143426688"/>
        <c:crosses val="autoZero"/>
        <c:auto val="1"/>
        <c:lblAlgn val="ctr"/>
        <c:lblOffset val="100"/>
        <c:noMultiLvlLbl val="0"/>
      </c:catAx>
      <c:valAx>
        <c:axId val="1434266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3420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'B-EX-031'!$K$13</c:f>
              <c:numCache>
                <c:formatCode>0.00</c:formatCode>
                <c:ptCount val="1"/>
                <c:pt idx="0">
                  <c:v>75.903614457831324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'B-EX-031'!$E$13</c:f>
              <c:numCache>
                <c:formatCode>0.00</c:formatCode>
                <c:ptCount val="1"/>
                <c:pt idx="0">
                  <c:v>24.096385542168676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50496"/>
        <c:axId val="143452032"/>
      </c:barChart>
      <c:catAx>
        <c:axId val="143450496"/>
        <c:scaling>
          <c:orientation val="minMax"/>
        </c:scaling>
        <c:delete val="1"/>
        <c:axPos val="l"/>
        <c:majorTickMark val="out"/>
        <c:minorTickMark val="none"/>
        <c:tickLblPos val="none"/>
        <c:crossAx val="143452032"/>
        <c:crosses val="autoZero"/>
        <c:auto val="1"/>
        <c:lblAlgn val="ctr"/>
        <c:lblOffset val="100"/>
        <c:noMultiLvlLbl val="0"/>
      </c:catAx>
      <c:valAx>
        <c:axId val="1434520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34504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'B-EX-032'!$K$13</c:f>
              <c:numCache>
                <c:formatCode>0.00</c:formatCode>
                <c:ptCount val="1"/>
                <c:pt idx="0">
                  <c:v>87.730061349693258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'B-EX-032'!$E$13</c:f>
              <c:numCache>
                <c:formatCode>0.00</c:formatCode>
                <c:ptCount val="1"/>
                <c:pt idx="0">
                  <c:v>12.269938650306749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68896"/>
        <c:axId val="145570432"/>
      </c:barChart>
      <c:catAx>
        <c:axId val="145568896"/>
        <c:scaling>
          <c:orientation val="minMax"/>
        </c:scaling>
        <c:delete val="1"/>
        <c:axPos val="l"/>
        <c:majorTickMark val="out"/>
        <c:minorTickMark val="none"/>
        <c:tickLblPos val="none"/>
        <c:crossAx val="145570432"/>
        <c:crosses val="autoZero"/>
        <c:auto val="1"/>
        <c:lblAlgn val="ctr"/>
        <c:lblOffset val="100"/>
        <c:noMultiLvlLbl val="0"/>
      </c:catAx>
      <c:valAx>
        <c:axId val="1455704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55688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Pontuação - Formação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071741032370933E-2"/>
          <c:y val="0.13835718361291796"/>
          <c:w val="0.87483542235792267"/>
          <c:h val="0.63017710829624551"/>
        </c:manualLayout>
      </c:layout>
      <c:barChart>
        <c:barDir val="col"/>
        <c:grouping val="clustered"/>
        <c:varyColors val="0"/>
        <c:ser>
          <c:idx val="0"/>
          <c:order val="0"/>
          <c:tx>
            <c:v>Formação Acadêmica</c:v>
          </c:tx>
          <c:invertIfNegative val="0"/>
          <c:cat>
            <c:strRef>
              <c:f>COLBEX!$A$20:$A$81</c:f>
              <c:strCache>
                <c:ptCount val="62"/>
                <c:pt idx="0">
                  <c:v>B-EX-001</c:v>
                </c:pt>
                <c:pt idx="1">
                  <c:v>B-EX-002</c:v>
                </c:pt>
                <c:pt idx="2">
                  <c:v>B-EX-003</c:v>
                </c:pt>
                <c:pt idx="3">
                  <c:v>B-EX-004</c:v>
                </c:pt>
                <c:pt idx="4">
                  <c:v>B-EX-005</c:v>
                </c:pt>
                <c:pt idx="5">
                  <c:v>B-EX-006</c:v>
                </c:pt>
                <c:pt idx="6">
                  <c:v>B-EX-007</c:v>
                </c:pt>
                <c:pt idx="7">
                  <c:v>B-EX-008</c:v>
                </c:pt>
                <c:pt idx="8">
                  <c:v>B-EX-009</c:v>
                </c:pt>
                <c:pt idx="9">
                  <c:v>B-EX-010</c:v>
                </c:pt>
                <c:pt idx="10">
                  <c:v>B-EX-011</c:v>
                </c:pt>
                <c:pt idx="11">
                  <c:v>B-EX-012</c:v>
                </c:pt>
                <c:pt idx="12">
                  <c:v>B-EX-013</c:v>
                </c:pt>
                <c:pt idx="13">
                  <c:v>B-EX-014</c:v>
                </c:pt>
                <c:pt idx="14">
                  <c:v>B-EX-015</c:v>
                </c:pt>
                <c:pt idx="15">
                  <c:v>B-EX-016</c:v>
                </c:pt>
                <c:pt idx="16">
                  <c:v>B-EX-017</c:v>
                </c:pt>
                <c:pt idx="17">
                  <c:v>B-EX-018</c:v>
                </c:pt>
                <c:pt idx="18">
                  <c:v>B-EX-019</c:v>
                </c:pt>
                <c:pt idx="19">
                  <c:v>B-EX-020</c:v>
                </c:pt>
                <c:pt idx="20">
                  <c:v>B-EX-021</c:v>
                </c:pt>
                <c:pt idx="21">
                  <c:v>B-EX-022</c:v>
                </c:pt>
                <c:pt idx="22">
                  <c:v>B-EX-023</c:v>
                </c:pt>
                <c:pt idx="23">
                  <c:v>B-EX-024</c:v>
                </c:pt>
                <c:pt idx="24">
                  <c:v>B-EX-025</c:v>
                </c:pt>
                <c:pt idx="25">
                  <c:v>B-EX-026</c:v>
                </c:pt>
                <c:pt idx="26">
                  <c:v>B-EX-027</c:v>
                </c:pt>
                <c:pt idx="27">
                  <c:v>B-EX-028</c:v>
                </c:pt>
                <c:pt idx="28">
                  <c:v>B-EX-029</c:v>
                </c:pt>
                <c:pt idx="29">
                  <c:v>B-EX-030</c:v>
                </c:pt>
                <c:pt idx="30">
                  <c:v>B-EX-031</c:v>
                </c:pt>
                <c:pt idx="31">
                  <c:v>B-EX-032</c:v>
                </c:pt>
                <c:pt idx="32">
                  <c:v>B-EX-033</c:v>
                </c:pt>
                <c:pt idx="33">
                  <c:v>B-EX-034</c:v>
                </c:pt>
                <c:pt idx="34">
                  <c:v>B-EX-035</c:v>
                </c:pt>
                <c:pt idx="35">
                  <c:v>B-EX-036</c:v>
                </c:pt>
                <c:pt idx="36">
                  <c:v>B-EX-037</c:v>
                </c:pt>
                <c:pt idx="37">
                  <c:v>B-EX-038</c:v>
                </c:pt>
                <c:pt idx="38">
                  <c:v>B-EX-039</c:v>
                </c:pt>
                <c:pt idx="39">
                  <c:v>B-EX-040</c:v>
                </c:pt>
                <c:pt idx="40">
                  <c:v>B-EX-041</c:v>
                </c:pt>
                <c:pt idx="41">
                  <c:v>B-EX-042</c:v>
                </c:pt>
                <c:pt idx="42">
                  <c:v>B-EX-043</c:v>
                </c:pt>
                <c:pt idx="43">
                  <c:v>B-EX-044</c:v>
                </c:pt>
                <c:pt idx="44">
                  <c:v>B-EX-045</c:v>
                </c:pt>
                <c:pt idx="45">
                  <c:v>B-EX-046</c:v>
                </c:pt>
                <c:pt idx="46">
                  <c:v>B-EX-047</c:v>
                </c:pt>
                <c:pt idx="47">
                  <c:v>B-EX-048</c:v>
                </c:pt>
                <c:pt idx="48">
                  <c:v>B-EX-049</c:v>
                </c:pt>
                <c:pt idx="49">
                  <c:v>B-EX-050</c:v>
                </c:pt>
                <c:pt idx="50">
                  <c:v>B-EX-051</c:v>
                </c:pt>
                <c:pt idx="51">
                  <c:v>B-EX-052</c:v>
                </c:pt>
                <c:pt idx="52">
                  <c:v>B-EX-053</c:v>
                </c:pt>
                <c:pt idx="53">
                  <c:v>B-EX-054</c:v>
                </c:pt>
                <c:pt idx="54">
                  <c:v>B-EX-055</c:v>
                </c:pt>
                <c:pt idx="55">
                  <c:v>B-EX-056</c:v>
                </c:pt>
                <c:pt idx="56">
                  <c:v>B-EX-057</c:v>
                </c:pt>
                <c:pt idx="57">
                  <c:v>B-EX-058</c:v>
                </c:pt>
                <c:pt idx="58">
                  <c:v>B-EX-059</c:v>
                </c:pt>
                <c:pt idx="59">
                  <c:v>B-EX-060</c:v>
                </c:pt>
                <c:pt idx="60">
                  <c:v>B-EX-061</c:v>
                </c:pt>
                <c:pt idx="61">
                  <c:v>B-EX-062</c:v>
                </c:pt>
              </c:strCache>
            </c:strRef>
          </c:cat>
          <c:val>
            <c:numRef>
              <c:f>COLBEX!$E$20:$E$81</c:f>
              <c:numCache>
                <c:formatCode>General</c:formatCode>
                <c:ptCount val="62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 formatCode="0">
                  <c:v>10</c:v>
                </c:pt>
                <c:pt idx="4" formatCode="0">
                  <c:v>27</c:v>
                </c:pt>
                <c:pt idx="5" formatCode="0">
                  <c:v>18</c:v>
                </c:pt>
                <c:pt idx="6" formatCode="0">
                  <c:v>18</c:v>
                </c:pt>
                <c:pt idx="7" formatCode="0">
                  <c:v>18</c:v>
                </c:pt>
                <c:pt idx="8" formatCode="0">
                  <c:v>33</c:v>
                </c:pt>
                <c:pt idx="9" formatCode="0">
                  <c:v>10</c:v>
                </c:pt>
                <c:pt idx="10" formatCode="0">
                  <c:v>52</c:v>
                </c:pt>
                <c:pt idx="11" formatCode="0">
                  <c:v>52</c:v>
                </c:pt>
                <c:pt idx="12" formatCode="0">
                  <c:v>64</c:v>
                </c:pt>
                <c:pt idx="13" formatCode="0">
                  <c:v>56</c:v>
                </c:pt>
                <c:pt idx="14" formatCode="0">
                  <c:v>24</c:v>
                </c:pt>
                <c:pt idx="15" formatCode="0">
                  <c:v>18</c:v>
                </c:pt>
                <c:pt idx="16" formatCode="0">
                  <c:v>44</c:v>
                </c:pt>
                <c:pt idx="17" formatCode="0">
                  <c:v>27</c:v>
                </c:pt>
                <c:pt idx="18" formatCode="0">
                  <c:v>36</c:v>
                </c:pt>
                <c:pt idx="19" formatCode="0">
                  <c:v>18</c:v>
                </c:pt>
                <c:pt idx="20" formatCode="0">
                  <c:v>33</c:v>
                </c:pt>
                <c:pt idx="21" formatCode="0">
                  <c:v>36</c:v>
                </c:pt>
                <c:pt idx="22" formatCode="0">
                  <c:v>24</c:v>
                </c:pt>
                <c:pt idx="23" formatCode="0">
                  <c:v>27</c:v>
                </c:pt>
                <c:pt idx="24" formatCode="0">
                  <c:v>16</c:v>
                </c:pt>
                <c:pt idx="25" formatCode="0">
                  <c:v>18</c:v>
                </c:pt>
                <c:pt idx="26" formatCode="0">
                  <c:v>45</c:v>
                </c:pt>
                <c:pt idx="27" formatCode="0">
                  <c:v>44</c:v>
                </c:pt>
                <c:pt idx="28" formatCode="0">
                  <c:v>10</c:v>
                </c:pt>
                <c:pt idx="29" formatCode="0">
                  <c:v>27</c:v>
                </c:pt>
                <c:pt idx="30" formatCode="0">
                  <c:v>18</c:v>
                </c:pt>
                <c:pt idx="31" formatCode="0">
                  <c:v>39</c:v>
                </c:pt>
                <c:pt idx="32" formatCode="0">
                  <c:v>85</c:v>
                </c:pt>
                <c:pt idx="33" formatCode="0">
                  <c:v>39</c:v>
                </c:pt>
                <c:pt idx="34" formatCode="0">
                  <c:v>27</c:v>
                </c:pt>
                <c:pt idx="35" formatCode="0">
                  <c:v>33</c:v>
                </c:pt>
                <c:pt idx="36" formatCode="0">
                  <c:v>27</c:v>
                </c:pt>
                <c:pt idx="37" formatCode="0">
                  <c:v>44</c:v>
                </c:pt>
                <c:pt idx="38" formatCode="0">
                  <c:v>27</c:v>
                </c:pt>
                <c:pt idx="39" formatCode="0">
                  <c:v>10</c:v>
                </c:pt>
                <c:pt idx="40" formatCode="0">
                  <c:v>56</c:v>
                </c:pt>
                <c:pt idx="41" formatCode="0">
                  <c:v>18</c:v>
                </c:pt>
                <c:pt idx="42" formatCode="0">
                  <c:v>24</c:v>
                </c:pt>
                <c:pt idx="43" formatCode="0">
                  <c:v>18</c:v>
                </c:pt>
                <c:pt idx="44" formatCode="0">
                  <c:v>18</c:v>
                </c:pt>
                <c:pt idx="45" formatCode="0">
                  <c:v>18</c:v>
                </c:pt>
                <c:pt idx="46" formatCode="0">
                  <c:v>36</c:v>
                </c:pt>
                <c:pt idx="47" formatCode="0">
                  <c:v>22</c:v>
                </c:pt>
                <c:pt idx="48" formatCode="0">
                  <c:v>39</c:v>
                </c:pt>
                <c:pt idx="49" formatCode="0">
                  <c:v>27</c:v>
                </c:pt>
                <c:pt idx="50" formatCode="0">
                  <c:v>18</c:v>
                </c:pt>
                <c:pt idx="51" formatCode="0">
                  <c:v>75</c:v>
                </c:pt>
                <c:pt idx="52" formatCode="0">
                  <c:v>27</c:v>
                </c:pt>
                <c:pt idx="53" formatCode="0">
                  <c:v>20</c:v>
                </c:pt>
                <c:pt idx="54" formatCode="0">
                  <c:v>60</c:v>
                </c:pt>
                <c:pt idx="55" formatCode="0">
                  <c:v>27</c:v>
                </c:pt>
                <c:pt idx="56" formatCode="0">
                  <c:v>44</c:v>
                </c:pt>
                <c:pt idx="57" formatCode="0">
                  <c:v>52</c:v>
                </c:pt>
                <c:pt idx="58" formatCode="0">
                  <c:v>10</c:v>
                </c:pt>
                <c:pt idx="59" formatCode="0">
                  <c:v>18</c:v>
                </c:pt>
                <c:pt idx="60" formatCode="0">
                  <c:v>27</c:v>
                </c:pt>
                <c:pt idx="61" formatCode="0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65024"/>
        <c:axId val="136716672"/>
      </c:barChart>
      <c:catAx>
        <c:axId val="13646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6716672"/>
        <c:crosses val="autoZero"/>
        <c:auto val="1"/>
        <c:lblAlgn val="ctr"/>
        <c:lblOffset val="100"/>
        <c:noMultiLvlLbl val="0"/>
      </c:catAx>
      <c:valAx>
        <c:axId val="136716672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4650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'B-EX-033'!$K$13</c:f>
              <c:numCache>
                <c:formatCode>0.00</c:formatCode>
                <c:ptCount val="1"/>
                <c:pt idx="0">
                  <c:v>61.016949152542374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'B-EX-033'!$E$13</c:f>
              <c:numCache>
                <c:formatCode>0.00</c:formatCode>
                <c:ptCount val="1"/>
                <c:pt idx="0">
                  <c:v>38.983050847457626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98720"/>
        <c:axId val="147525632"/>
      </c:barChart>
      <c:catAx>
        <c:axId val="145598720"/>
        <c:scaling>
          <c:orientation val="minMax"/>
        </c:scaling>
        <c:delete val="1"/>
        <c:axPos val="l"/>
        <c:majorTickMark val="out"/>
        <c:minorTickMark val="none"/>
        <c:tickLblPos val="none"/>
        <c:crossAx val="147525632"/>
        <c:crosses val="autoZero"/>
        <c:auto val="1"/>
        <c:lblAlgn val="ctr"/>
        <c:lblOffset val="100"/>
        <c:noMultiLvlLbl val="0"/>
      </c:catAx>
      <c:valAx>
        <c:axId val="1475256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55987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'B-EX-034'!$K$13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'B-EX-034'!$E$13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48896"/>
        <c:axId val="148050688"/>
      </c:barChart>
      <c:catAx>
        <c:axId val="148048896"/>
        <c:scaling>
          <c:orientation val="minMax"/>
        </c:scaling>
        <c:delete val="1"/>
        <c:axPos val="l"/>
        <c:majorTickMark val="out"/>
        <c:minorTickMark val="none"/>
        <c:tickLblPos val="none"/>
        <c:crossAx val="148050688"/>
        <c:crosses val="autoZero"/>
        <c:auto val="1"/>
        <c:lblAlgn val="ctr"/>
        <c:lblOffset val="100"/>
        <c:noMultiLvlLbl val="0"/>
      </c:catAx>
      <c:valAx>
        <c:axId val="1480506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0488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'B-EX-035'!$K$13</c:f>
              <c:numCache>
                <c:formatCode>0.00</c:formatCode>
                <c:ptCount val="1"/>
                <c:pt idx="0">
                  <c:v>15.384615384615385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'B-EX-035'!$E$13</c:f>
              <c:numCache>
                <c:formatCode>0.00</c:formatCode>
                <c:ptCount val="1"/>
                <c:pt idx="0">
                  <c:v>84.615384615384613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90880"/>
        <c:axId val="148092416"/>
      </c:barChart>
      <c:catAx>
        <c:axId val="148090880"/>
        <c:scaling>
          <c:orientation val="minMax"/>
        </c:scaling>
        <c:delete val="1"/>
        <c:axPos val="l"/>
        <c:majorTickMark val="out"/>
        <c:minorTickMark val="none"/>
        <c:tickLblPos val="none"/>
        <c:crossAx val="148092416"/>
        <c:crosses val="autoZero"/>
        <c:auto val="1"/>
        <c:lblAlgn val="ctr"/>
        <c:lblOffset val="100"/>
        <c:noMultiLvlLbl val="0"/>
      </c:catAx>
      <c:valAx>
        <c:axId val="1480924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090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'B-EX-036'!$K$13</c:f>
              <c:numCache>
                <c:formatCode>0.00</c:formatCode>
                <c:ptCount val="1"/>
                <c:pt idx="0">
                  <c:v>55.555555555555557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'B-EX-036'!$E$13</c:f>
              <c:numCache>
                <c:formatCode>0.00</c:formatCode>
                <c:ptCount val="1"/>
                <c:pt idx="0">
                  <c:v>44.444444444444443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32320"/>
        <c:axId val="148633856"/>
      </c:barChart>
      <c:catAx>
        <c:axId val="148632320"/>
        <c:scaling>
          <c:orientation val="minMax"/>
        </c:scaling>
        <c:delete val="1"/>
        <c:axPos val="l"/>
        <c:majorTickMark val="out"/>
        <c:minorTickMark val="none"/>
        <c:tickLblPos val="none"/>
        <c:crossAx val="148633856"/>
        <c:crosses val="autoZero"/>
        <c:auto val="1"/>
        <c:lblAlgn val="ctr"/>
        <c:lblOffset val="100"/>
        <c:noMultiLvlLbl val="0"/>
      </c:catAx>
      <c:valAx>
        <c:axId val="1486338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32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'B-EX-037'!$K$13</c:f>
              <c:numCache>
                <c:formatCode>0.00</c:formatCode>
                <c:ptCount val="1"/>
                <c:pt idx="0">
                  <c:v>40.810810810810814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'B-EX-037'!$E$13</c:f>
              <c:numCache>
                <c:formatCode>0.00</c:formatCode>
                <c:ptCount val="1"/>
                <c:pt idx="0">
                  <c:v>59.189189189189186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74048"/>
        <c:axId val="148675584"/>
      </c:barChart>
      <c:catAx>
        <c:axId val="148674048"/>
        <c:scaling>
          <c:orientation val="minMax"/>
        </c:scaling>
        <c:delete val="1"/>
        <c:axPos val="l"/>
        <c:majorTickMark val="out"/>
        <c:minorTickMark val="none"/>
        <c:tickLblPos val="none"/>
        <c:crossAx val="148675584"/>
        <c:crosses val="autoZero"/>
        <c:auto val="1"/>
        <c:lblAlgn val="ctr"/>
        <c:lblOffset val="100"/>
        <c:noMultiLvlLbl val="0"/>
      </c:catAx>
      <c:valAx>
        <c:axId val="1486755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740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'B-EX-038'!$K$13</c:f>
              <c:numCache>
                <c:formatCode>0.00</c:formatCode>
                <c:ptCount val="1"/>
                <c:pt idx="0">
                  <c:v>77.777777777777771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'B-EX-038'!$E$13</c:f>
              <c:numCache>
                <c:formatCode>0.00</c:formatCode>
                <c:ptCount val="1"/>
                <c:pt idx="0">
                  <c:v>22.222222222222221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34560"/>
        <c:axId val="148836352"/>
      </c:barChart>
      <c:catAx>
        <c:axId val="148834560"/>
        <c:scaling>
          <c:orientation val="minMax"/>
        </c:scaling>
        <c:delete val="1"/>
        <c:axPos val="l"/>
        <c:majorTickMark val="out"/>
        <c:minorTickMark val="none"/>
        <c:tickLblPos val="none"/>
        <c:crossAx val="148836352"/>
        <c:crosses val="autoZero"/>
        <c:auto val="1"/>
        <c:lblAlgn val="ctr"/>
        <c:lblOffset val="100"/>
        <c:noMultiLvlLbl val="0"/>
      </c:catAx>
      <c:valAx>
        <c:axId val="1488363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834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'B-EX-039'!$K$13</c:f>
              <c:numCache>
                <c:formatCode>0.00</c:formatCode>
                <c:ptCount val="1"/>
                <c:pt idx="0">
                  <c:v>31.308411214953271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'B-EX-039'!$E$13</c:f>
              <c:numCache>
                <c:formatCode>0.00</c:formatCode>
                <c:ptCount val="1"/>
                <c:pt idx="0">
                  <c:v>68.691588785046733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76288"/>
        <c:axId val="148882176"/>
      </c:barChart>
      <c:catAx>
        <c:axId val="148876288"/>
        <c:scaling>
          <c:orientation val="minMax"/>
        </c:scaling>
        <c:delete val="1"/>
        <c:axPos val="l"/>
        <c:majorTickMark val="out"/>
        <c:minorTickMark val="none"/>
        <c:tickLblPos val="none"/>
        <c:crossAx val="148882176"/>
        <c:crosses val="autoZero"/>
        <c:auto val="1"/>
        <c:lblAlgn val="ctr"/>
        <c:lblOffset val="100"/>
        <c:noMultiLvlLbl val="0"/>
      </c:catAx>
      <c:valAx>
        <c:axId val="1488821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8762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'B-EX-040'!$K$13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'B-EX-040'!$E$13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20672"/>
        <c:axId val="149022208"/>
      </c:barChart>
      <c:catAx>
        <c:axId val="149020672"/>
        <c:scaling>
          <c:orientation val="minMax"/>
        </c:scaling>
        <c:delete val="1"/>
        <c:axPos val="l"/>
        <c:majorTickMark val="out"/>
        <c:minorTickMark val="none"/>
        <c:tickLblPos val="none"/>
        <c:crossAx val="149022208"/>
        <c:crosses val="autoZero"/>
        <c:auto val="1"/>
        <c:lblAlgn val="ctr"/>
        <c:lblOffset val="100"/>
        <c:noMultiLvlLbl val="0"/>
      </c:catAx>
      <c:valAx>
        <c:axId val="1490222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0206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'B-EX-041'!$K$13</c:f>
              <c:numCache>
                <c:formatCode>0.00</c:formatCode>
                <c:ptCount val="1"/>
                <c:pt idx="0">
                  <c:v>57.8125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'B-EX-041'!$E$13</c:f>
              <c:numCache>
                <c:formatCode>0.00</c:formatCode>
                <c:ptCount val="1"/>
                <c:pt idx="0">
                  <c:v>42.1875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10176"/>
        <c:axId val="149411712"/>
      </c:barChart>
      <c:catAx>
        <c:axId val="149410176"/>
        <c:scaling>
          <c:orientation val="minMax"/>
        </c:scaling>
        <c:delete val="1"/>
        <c:axPos val="l"/>
        <c:majorTickMark val="out"/>
        <c:minorTickMark val="none"/>
        <c:tickLblPos val="none"/>
        <c:crossAx val="149411712"/>
        <c:crosses val="autoZero"/>
        <c:auto val="1"/>
        <c:lblAlgn val="ctr"/>
        <c:lblOffset val="100"/>
        <c:noMultiLvlLbl val="0"/>
      </c:catAx>
      <c:valAx>
        <c:axId val="1494117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410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'B-EX-042'!$K$13</c:f>
              <c:numCache>
                <c:formatCode>0.00</c:formatCode>
                <c:ptCount val="1"/>
                <c:pt idx="0">
                  <c:v>52.688172043010752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'B-EX-042'!$E$13</c:f>
              <c:numCache>
                <c:formatCode>0.00</c:formatCode>
                <c:ptCount val="1"/>
                <c:pt idx="0">
                  <c:v>47.311827956989248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546112"/>
        <c:axId val="149547648"/>
      </c:barChart>
      <c:catAx>
        <c:axId val="149546112"/>
        <c:scaling>
          <c:orientation val="minMax"/>
        </c:scaling>
        <c:delete val="1"/>
        <c:axPos val="l"/>
        <c:majorTickMark val="out"/>
        <c:minorTickMark val="none"/>
        <c:tickLblPos val="none"/>
        <c:crossAx val="149547648"/>
        <c:crosses val="autoZero"/>
        <c:auto val="1"/>
        <c:lblAlgn val="ctr"/>
        <c:lblOffset val="100"/>
        <c:noMultiLvlLbl val="0"/>
      </c:catAx>
      <c:valAx>
        <c:axId val="1495476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546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Fim</c:v>
          </c:tx>
          <c:invertIfNegative val="0"/>
          <c:cat>
            <c:strRef>
              <c:f>COLBEX!$A$20:$A$81</c:f>
              <c:strCache>
                <c:ptCount val="62"/>
                <c:pt idx="0">
                  <c:v>B-EX-001</c:v>
                </c:pt>
                <c:pt idx="1">
                  <c:v>B-EX-002</c:v>
                </c:pt>
                <c:pt idx="2">
                  <c:v>B-EX-003</c:v>
                </c:pt>
                <c:pt idx="3">
                  <c:v>B-EX-004</c:v>
                </c:pt>
                <c:pt idx="4">
                  <c:v>B-EX-005</c:v>
                </c:pt>
                <c:pt idx="5">
                  <c:v>B-EX-006</c:v>
                </c:pt>
                <c:pt idx="6">
                  <c:v>B-EX-007</c:v>
                </c:pt>
                <c:pt idx="7">
                  <c:v>B-EX-008</c:v>
                </c:pt>
                <c:pt idx="8">
                  <c:v>B-EX-009</c:v>
                </c:pt>
                <c:pt idx="9">
                  <c:v>B-EX-010</c:v>
                </c:pt>
                <c:pt idx="10">
                  <c:v>B-EX-011</c:v>
                </c:pt>
                <c:pt idx="11">
                  <c:v>B-EX-012</c:v>
                </c:pt>
                <c:pt idx="12">
                  <c:v>B-EX-013</c:v>
                </c:pt>
                <c:pt idx="13">
                  <c:v>B-EX-014</c:v>
                </c:pt>
                <c:pt idx="14">
                  <c:v>B-EX-015</c:v>
                </c:pt>
                <c:pt idx="15">
                  <c:v>B-EX-016</c:v>
                </c:pt>
                <c:pt idx="16">
                  <c:v>B-EX-017</c:v>
                </c:pt>
                <c:pt idx="17">
                  <c:v>B-EX-018</c:v>
                </c:pt>
                <c:pt idx="18">
                  <c:v>B-EX-019</c:v>
                </c:pt>
                <c:pt idx="19">
                  <c:v>B-EX-020</c:v>
                </c:pt>
                <c:pt idx="20">
                  <c:v>B-EX-021</c:v>
                </c:pt>
                <c:pt idx="21">
                  <c:v>B-EX-022</c:v>
                </c:pt>
                <c:pt idx="22">
                  <c:v>B-EX-023</c:v>
                </c:pt>
                <c:pt idx="23">
                  <c:v>B-EX-024</c:v>
                </c:pt>
                <c:pt idx="24">
                  <c:v>B-EX-025</c:v>
                </c:pt>
                <c:pt idx="25">
                  <c:v>B-EX-026</c:v>
                </c:pt>
                <c:pt idx="26">
                  <c:v>B-EX-027</c:v>
                </c:pt>
                <c:pt idx="27">
                  <c:v>B-EX-028</c:v>
                </c:pt>
                <c:pt idx="28">
                  <c:v>B-EX-029</c:v>
                </c:pt>
                <c:pt idx="29">
                  <c:v>B-EX-030</c:v>
                </c:pt>
                <c:pt idx="30">
                  <c:v>B-EX-031</c:v>
                </c:pt>
                <c:pt idx="31">
                  <c:v>B-EX-032</c:v>
                </c:pt>
                <c:pt idx="32">
                  <c:v>B-EX-033</c:v>
                </c:pt>
                <c:pt idx="33">
                  <c:v>B-EX-034</c:v>
                </c:pt>
                <c:pt idx="34">
                  <c:v>B-EX-035</c:v>
                </c:pt>
                <c:pt idx="35">
                  <c:v>B-EX-036</c:v>
                </c:pt>
                <c:pt idx="36">
                  <c:v>B-EX-037</c:v>
                </c:pt>
                <c:pt idx="37">
                  <c:v>B-EX-038</c:v>
                </c:pt>
                <c:pt idx="38">
                  <c:v>B-EX-039</c:v>
                </c:pt>
                <c:pt idx="39">
                  <c:v>B-EX-040</c:v>
                </c:pt>
                <c:pt idx="40">
                  <c:v>B-EX-041</c:v>
                </c:pt>
                <c:pt idx="41">
                  <c:v>B-EX-042</c:v>
                </c:pt>
                <c:pt idx="42">
                  <c:v>B-EX-043</c:v>
                </c:pt>
                <c:pt idx="43">
                  <c:v>B-EX-044</c:v>
                </c:pt>
                <c:pt idx="44">
                  <c:v>B-EX-045</c:v>
                </c:pt>
                <c:pt idx="45">
                  <c:v>B-EX-046</c:v>
                </c:pt>
                <c:pt idx="46">
                  <c:v>B-EX-047</c:v>
                </c:pt>
                <c:pt idx="47">
                  <c:v>B-EX-048</c:v>
                </c:pt>
                <c:pt idx="48">
                  <c:v>B-EX-049</c:v>
                </c:pt>
                <c:pt idx="49">
                  <c:v>B-EX-050</c:v>
                </c:pt>
                <c:pt idx="50">
                  <c:v>B-EX-051</c:v>
                </c:pt>
                <c:pt idx="51">
                  <c:v>B-EX-052</c:v>
                </c:pt>
                <c:pt idx="52">
                  <c:v>B-EX-053</c:v>
                </c:pt>
                <c:pt idx="53">
                  <c:v>B-EX-054</c:v>
                </c:pt>
                <c:pt idx="54">
                  <c:v>B-EX-055</c:v>
                </c:pt>
                <c:pt idx="55">
                  <c:v>B-EX-056</c:v>
                </c:pt>
                <c:pt idx="56">
                  <c:v>B-EX-057</c:v>
                </c:pt>
                <c:pt idx="57">
                  <c:v>B-EX-058</c:v>
                </c:pt>
                <c:pt idx="58">
                  <c:v>B-EX-059</c:v>
                </c:pt>
                <c:pt idx="59">
                  <c:v>B-EX-060</c:v>
                </c:pt>
                <c:pt idx="60">
                  <c:v>B-EX-061</c:v>
                </c:pt>
                <c:pt idx="61">
                  <c:v>B-EX-062</c:v>
                </c:pt>
              </c:strCache>
            </c:strRef>
          </c:cat>
          <c:val>
            <c:numRef>
              <c:f>COLBEX!$G$20:$G$81</c:f>
              <c:numCache>
                <c:formatCode>General</c:formatCode>
                <c:ptCount val="62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 formatCode="0">
                  <c:v>0</c:v>
                </c:pt>
                <c:pt idx="4" formatCode="0">
                  <c:v>52</c:v>
                </c:pt>
                <c:pt idx="5" formatCode="0">
                  <c:v>14</c:v>
                </c:pt>
                <c:pt idx="6" formatCode="0">
                  <c:v>3</c:v>
                </c:pt>
                <c:pt idx="7" formatCode="0">
                  <c:v>6</c:v>
                </c:pt>
                <c:pt idx="8" formatCode="0">
                  <c:v>2</c:v>
                </c:pt>
                <c:pt idx="9" formatCode="0">
                  <c:v>6</c:v>
                </c:pt>
                <c:pt idx="10" formatCode="0">
                  <c:v>2</c:v>
                </c:pt>
                <c:pt idx="11" formatCode="0">
                  <c:v>0</c:v>
                </c:pt>
                <c:pt idx="12" formatCode="0">
                  <c:v>70</c:v>
                </c:pt>
                <c:pt idx="13" formatCode="0">
                  <c:v>1</c:v>
                </c:pt>
                <c:pt idx="14" formatCode="0">
                  <c:v>9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28</c:v>
                </c:pt>
                <c:pt idx="18" formatCode="0">
                  <c:v>23</c:v>
                </c:pt>
                <c:pt idx="19" formatCode="0">
                  <c:v>6</c:v>
                </c:pt>
                <c:pt idx="20" formatCode="0">
                  <c:v>41</c:v>
                </c:pt>
                <c:pt idx="21" formatCode="0">
                  <c:v>0</c:v>
                </c:pt>
                <c:pt idx="22" formatCode="0">
                  <c:v>39</c:v>
                </c:pt>
                <c:pt idx="23" formatCode="0">
                  <c:v>0</c:v>
                </c:pt>
                <c:pt idx="24" formatCode="0">
                  <c:v>0</c:v>
                </c:pt>
                <c:pt idx="25" formatCode="0">
                  <c:v>0</c:v>
                </c:pt>
                <c:pt idx="26" formatCode="0">
                  <c:v>54</c:v>
                </c:pt>
                <c:pt idx="27" formatCode="0">
                  <c:v>19</c:v>
                </c:pt>
                <c:pt idx="28" formatCode="0">
                  <c:v>40</c:v>
                </c:pt>
                <c:pt idx="29" formatCode="0">
                  <c:v>0</c:v>
                </c:pt>
                <c:pt idx="30" formatCode="0">
                  <c:v>10</c:v>
                </c:pt>
                <c:pt idx="31" formatCode="0">
                  <c:v>4</c:v>
                </c:pt>
                <c:pt idx="32" formatCode="0">
                  <c:v>6</c:v>
                </c:pt>
                <c:pt idx="33" formatCode="0">
                  <c:v>0</c:v>
                </c:pt>
                <c:pt idx="34" formatCode="0">
                  <c:v>23</c:v>
                </c:pt>
                <c:pt idx="35" formatCode="0">
                  <c:v>15</c:v>
                </c:pt>
                <c:pt idx="36" formatCode="0">
                  <c:v>34</c:v>
                </c:pt>
                <c:pt idx="37" formatCode="0">
                  <c:v>0</c:v>
                </c:pt>
                <c:pt idx="38" formatCode="0">
                  <c:v>8</c:v>
                </c:pt>
                <c:pt idx="39" formatCode="0">
                  <c:v>0</c:v>
                </c:pt>
                <c:pt idx="40" formatCode="0">
                  <c:v>20</c:v>
                </c:pt>
                <c:pt idx="41" formatCode="0">
                  <c:v>0</c:v>
                </c:pt>
                <c:pt idx="42" formatCode="0">
                  <c:v>0</c:v>
                </c:pt>
                <c:pt idx="43" formatCode="0">
                  <c:v>0</c:v>
                </c:pt>
                <c:pt idx="44" formatCode="0">
                  <c:v>0</c:v>
                </c:pt>
                <c:pt idx="45" formatCode="0">
                  <c:v>22</c:v>
                </c:pt>
                <c:pt idx="46" formatCode="0">
                  <c:v>0</c:v>
                </c:pt>
                <c:pt idx="47" formatCode="0">
                  <c:v>0</c:v>
                </c:pt>
                <c:pt idx="48" formatCode="0">
                  <c:v>18</c:v>
                </c:pt>
                <c:pt idx="49" formatCode="0">
                  <c:v>27</c:v>
                </c:pt>
                <c:pt idx="50" formatCode="0">
                  <c:v>0</c:v>
                </c:pt>
                <c:pt idx="51" formatCode="0">
                  <c:v>0</c:v>
                </c:pt>
                <c:pt idx="52" formatCode="0">
                  <c:v>17</c:v>
                </c:pt>
                <c:pt idx="53" formatCode="0">
                  <c:v>0</c:v>
                </c:pt>
                <c:pt idx="54" formatCode="0">
                  <c:v>0</c:v>
                </c:pt>
                <c:pt idx="55" formatCode="0">
                  <c:v>0</c:v>
                </c:pt>
                <c:pt idx="56" formatCode="0">
                  <c:v>29</c:v>
                </c:pt>
                <c:pt idx="57" formatCode="0">
                  <c:v>2</c:v>
                </c:pt>
                <c:pt idx="58" formatCode="0">
                  <c:v>20</c:v>
                </c:pt>
                <c:pt idx="59" formatCode="0">
                  <c:v>3</c:v>
                </c:pt>
                <c:pt idx="60" formatCode="0">
                  <c:v>4</c:v>
                </c:pt>
                <c:pt idx="61" formatCode="0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18848"/>
        <c:axId val="137120384"/>
      </c:barChart>
      <c:catAx>
        <c:axId val="137118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7120384"/>
        <c:crosses val="autoZero"/>
        <c:auto val="1"/>
        <c:lblAlgn val="ctr"/>
        <c:lblOffset val="100"/>
        <c:noMultiLvlLbl val="0"/>
      </c:catAx>
      <c:valAx>
        <c:axId val="137120384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118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'B-EX-043'!$K$13</c:f>
              <c:numCache>
                <c:formatCode>0.00</c:formatCode>
                <c:ptCount val="1"/>
                <c:pt idx="0">
                  <c:v>61.739130434782609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'B-EX-043'!$E$13</c:f>
              <c:numCache>
                <c:formatCode>0.00</c:formatCode>
                <c:ptCount val="1"/>
                <c:pt idx="0">
                  <c:v>38.260869565217391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80480"/>
        <c:axId val="150982016"/>
      </c:barChart>
      <c:catAx>
        <c:axId val="150980480"/>
        <c:scaling>
          <c:orientation val="minMax"/>
        </c:scaling>
        <c:delete val="1"/>
        <c:axPos val="l"/>
        <c:majorTickMark val="out"/>
        <c:minorTickMark val="none"/>
        <c:tickLblPos val="none"/>
        <c:crossAx val="150982016"/>
        <c:crosses val="autoZero"/>
        <c:auto val="1"/>
        <c:lblAlgn val="ctr"/>
        <c:lblOffset val="100"/>
        <c:noMultiLvlLbl val="0"/>
      </c:catAx>
      <c:valAx>
        <c:axId val="1509820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9804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'B-EX-044'!$K$13</c:f>
              <c:numCache>
                <c:formatCode>0.00</c:formatCode>
                <c:ptCount val="1"/>
                <c:pt idx="0">
                  <c:v>37.121212121212125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'B-EX-044'!$E$13</c:f>
              <c:numCache>
                <c:formatCode>0.00</c:formatCode>
                <c:ptCount val="1"/>
                <c:pt idx="0">
                  <c:v>62.878787878787875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599744"/>
        <c:axId val="151601536"/>
      </c:barChart>
      <c:catAx>
        <c:axId val="151599744"/>
        <c:scaling>
          <c:orientation val="minMax"/>
        </c:scaling>
        <c:delete val="1"/>
        <c:axPos val="l"/>
        <c:majorTickMark val="out"/>
        <c:minorTickMark val="none"/>
        <c:tickLblPos val="none"/>
        <c:crossAx val="151601536"/>
        <c:crosses val="autoZero"/>
        <c:auto val="1"/>
        <c:lblAlgn val="ctr"/>
        <c:lblOffset val="100"/>
        <c:noMultiLvlLbl val="0"/>
      </c:catAx>
      <c:valAx>
        <c:axId val="1516015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5997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'B-EX-045'!$K$13</c:f>
              <c:numCache>
                <c:formatCode>0.00</c:formatCode>
                <c:ptCount val="1"/>
                <c:pt idx="0">
                  <c:v>92.5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'B-EX-045'!$E$13</c:f>
              <c:numCache>
                <c:formatCode>0.00</c:formatCode>
                <c:ptCount val="1"/>
                <c:pt idx="0">
                  <c:v>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629184"/>
        <c:axId val="151639168"/>
      </c:barChart>
      <c:catAx>
        <c:axId val="151629184"/>
        <c:scaling>
          <c:orientation val="minMax"/>
        </c:scaling>
        <c:delete val="1"/>
        <c:axPos val="l"/>
        <c:majorTickMark val="out"/>
        <c:minorTickMark val="none"/>
        <c:tickLblPos val="none"/>
        <c:crossAx val="151639168"/>
        <c:crosses val="autoZero"/>
        <c:auto val="1"/>
        <c:lblAlgn val="ctr"/>
        <c:lblOffset val="100"/>
        <c:noMultiLvlLbl val="0"/>
      </c:catAx>
      <c:valAx>
        <c:axId val="1516391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629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'B-EX-046'!$K$13</c:f>
              <c:numCache>
                <c:formatCode>0.00</c:formatCode>
                <c:ptCount val="1"/>
                <c:pt idx="0">
                  <c:v>33.333333333333336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'B-EX-046'!$E$13</c:f>
              <c:numCache>
                <c:formatCode>0.00</c:formatCode>
                <c:ptCount val="1"/>
                <c:pt idx="0">
                  <c:v>66.666666666666671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37408"/>
        <c:axId val="151938944"/>
      </c:barChart>
      <c:catAx>
        <c:axId val="151937408"/>
        <c:scaling>
          <c:orientation val="minMax"/>
        </c:scaling>
        <c:delete val="1"/>
        <c:axPos val="l"/>
        <c:majorTickMark val="out"/>
        <c:minorTickMark val="none"/>
        <c:tickLblPos val="none"/>
        <c:crossAx val="151938944"/>
        <c:crosses val="autoZero"/>
        <c:auto val="1"/>
        <c:lblAlgn val="ctr"/>
        <c:lblOffset val="100"/>
        <c:noMultiLvlLbl val="0"/>
      </c:catAx>
      <c:valAx>
        <c:axId val="1519389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937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'B-EX-047'!$K$13</c:f>
              <c:numCache>
                <c:formatCode>0.00</c:formatCode>
                <c:ptCount val="1"/>
                <c:pt idx="0">
                  <c:v>92.708333333333329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'B-EX-047'!$E$13</c:f>
              <c:numCache>
                <c:formatCode>0.00</c:formatCode>
                <c:ptCount val="1"/>
                <c:pt idx="0">
                  <c:v>7.291666666666667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244800"/>
        <c:axId val="153246336"/>
      </c:barChart>
      <c:catAx>
        <c:axId val="153244800"/>
        <c:scaling>
          <c:orientation val="minMax"/>
        </c:scaling>
        <c:delete val="1"/>
        <c:axPos val="l"/>
        <c:majorTickMark val="out"/>
        <c:minorTickMark val="none"/>
        <c:tickLblPos val="none"/>
        <c:crossAx val="153246336"/>
        <c:crosses val="autoZero"/>
        <c:auto val="1"/>
        <c:lblAlgn val="ctr"/>
        <c:lblOffset val="100"/>
        <c:noMultiLvlLbl val="0"/>
      </c:catAx>
      <c:valAx>
        <c:axId val="1532463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244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'B-EX-048'!$K$13</c:f>
              <c:numCache>
                <c:formatCode>0.00</c:formatCode>
                <c:ptCount val="1"/>
                <c:pt idx="0">
                  <c:v>93.818181818181813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'B-EX-048'!$E$13</c:f>
              <c:numCache>
                <c:formatCode>0.00</c:formatCode>
                <c:ptCount val="1"/>
                <c:pt idx="0">
                  <c:v>6.1818181818181817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97120"/>
        <c:axId val="153398656"/>
      </c:barChart>
      <c:catAx>
        <c:axId val="153397120"/>
        <c:scaling>
          <c:orientation val="minMax"/>
        </c:scaling>
        <c:delete val="1"/>
        <c:axPos val="l"/>
        <c:majorTickMark val="out"/>
        <c:minorTickMark val="none"/>
        <c:tickLblPos val="none"/>
        <c:crossAx val="153398656"/>
        <c:crosses val="autoZero"/>
        <c:auto val="1"/>
        <c:lblAlgn val="ctr"/>
        <c:lblOffset val="100"/>
        <c:noMultiLvlLbl val="0"/>
      </c:catAx>
      <c:valAx>
        <c:axId val="1533986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3971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'B-EX-049'!$K$13</c:f>
              <c:numCache>
                <c:formatCode>0.00</c:formatCode>
                <c:ptCount val="1"/>
                <c:pt idx="0">
                  <c:v>70.807453416149073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'B-EX-049'!$E$13</c:f>
              <c:numCache>
                <c:formatCode>0.00</c:formatCode>
                <c:ptCount val="1"/>
                <c:pt idx="0">
                  <c:v>29.19254658385093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42944"/>
        <c:axId val="153452928"/>
      </c:barChart>
      <c:catAx>
        <c:axId val="153442944"/>
        <c:scaling>
          <c:orientation val="minMax"/>
        </c:scaling>
        <c:delete val="1"/>
        <c:axPos val="l"/>
        <c:majorTickMark val="out"/>
        <c:minorTickMark val="none"/>
        <c:tickLblPos val="none"/>
        <c:crossAx val="153452928"/>
        <c:crosses val="autoZero"/>
        <c:auto val="1"/>
        <c:lblAlgn val="ctr"/>
        <c:lblOffset val="100"/>
        <c:noMultiLvlLbl val="0"/>
      </c:catAx>
      <c:valAx>
        <c:axId val="1534529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4429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'B-EX-050'!$K$13</c:f>
              <c:numCache>
                <c:formatCode>0.00</c:formatCode>
                <c:ptCount val="1"/>
                <c:pt idx="0">
                  <c:v>67.06586826347305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'B-EX-050'!$E$13</c:f>
              <c:numCache>
                <c:formatCode>0.00</c:formatCode>
                <c:ptCount val="1"/>
                <c:pt idx="0">
                  <c:v>32.934131736526943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17568"/>
        <c:axId val="154723456"/>
      </c:barChart>
      <c:catAx>
        <c:axId val="154717568"/>
        <c:scaling>
          <c:orientation val="minMax"/>
        </c:scaling>
        <c:delete val="1"/>
        <c:axPos val="l"/>
        <c:majorTickMark val="out"/>
        <c:minorTickMark val="none"/>
        <c:tickLblPos val="none"/>
        <c:crossAx val="154723456"/>
        <c:crosses val="autoZero"/>
        <c:auto val="1"/>
        <c:lblAlgn val="ctr"/>
        <c:lblOffset val="100"/>
        <c:noMultiLvlLbl val="0"/>
      </c:catAx>
      <c:valAx>
        <c:axId val="1547234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7175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'B-EX-051'!$K$13</c:f>
              <c:numCache>
                <c:formatCode>0.00</c:formatCode>
                <c:ptCount val="1"/>
                <c:pt idx="0">
                  <c:v>88.461538461538467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'B-EX-051'!$E$13</c:f>
              <c:numCache>
                <c:formatCode>0.00</c:formatCode>
                <c:ptCount val="1"/>
                <c:pt idx="0">
                  <c:v>11.538461538461538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80032"/>
        <c:axId val="154781568"/>
      </c:barChart>
      <c:catAx>
        <c:axId val="154780032"/>
        <c:scaling>
          <c:orientation val="minMax"/>
        </c:scaling>
        <c:delete val="1"/>
        <c:axPos val="l"/>
        <c:majorTickMark val="out"/>
        <c:minorTickMark val="none"/>
        <c:tickLblPos val="none"/>
        <c:crossAx val="154781568"/>
        <c:crosses val="autoZero"/>
        <c:auto val="1"/>
        <c:lblAlgn val="ctr"/>
        <c:lblOffset val="100"/>
        <c:noMultiLvlLbl val="0"/>
      </c:catAx>
      <c:valAx>
        <c:axId val="1547815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7800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'B-EX-052'!$K$13</c:f>
              <c:numCache>
                <c:formatCode>0.00</c:formatCode>
                <c:ptCount val="1"/>
                <c:pt idx="0">
                  <c:v>71.270718232044203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'B-EX-052'!$E$13</c:f>
              <c:numCache>
                <c:formatCode>0.00</c:formatCode>
                <c:ptCount val="1"/>
                <c:pt idx="0">
                  <c:v>28.729281767955801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20896"/>
        <c:axId val="156322432"/>
      </c:barChart>
      <c:catAx>
        <c:axId val="156320896"/>
        <c:scaling>
          <c:orientation val="minMax"/>
        </c:scaling>
        <c:delete val="1"/>
        <c:axPos val="l"/>
        <c:majorTickMark val="out"/>
        <c:minorTickMark val="none"/>
        <c:tickLblPos val="none"/>
        <c:crossAx val="156322432"/>
        <c:crosses val="autoZero"/>
        <c:auto val="1"/>
        <c:lblAlgn val="ctr"/>
        <c:lblOffset val="100"/>
        <c:noMultiLvlLbl val="0"/>
      </c:catAx>
      <c:valAx>
        <c:axId val="1563224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3208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Pontuação - Formação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Formação Complementar</c:v>
          </c:tx>
          <c:invertIfNegative val="0"/>
          <c:cat>
            <c:strRef>
              <c:f>COLBEX!$A$20:$A$81</c:f>
              <c:strCache>
                <c:ptCount val="62"/>
                <c:pt idx="0">
                  <c:v>B-EX-001</c:v>
                </c:pt>
                <c:pt idx="1">
                  <c:v>B-EX-002</c:v>
                </c:pt>
                <c:pt idx="2">
                  <c:v>B-EX-003</c:v>
                </c:pt>
                <c:pt idx="3">
                  <c:v>B-EX-004</c:v>
                </c:pt>
                <c:pt idx="4">
                  <c:v>B-EX-005</c:v>
                </c:pt>
                <c:pt idx="5">
                  <c:v>B-EX-006</c:v>
                </c:pt>
                <c:pt idx="6">
                  <c:v>B-EX-007</c:v>
                </c:pt>
                <c:pt idx="7">
                  <c:v>B-EX-008</c:v>
                </c:pt>
                <c:pt idx="8">
                  <c:v>B-EX-009</c:v>
                </c:pt>
                <c:pt idx="9">
                  <c:v>B-EX-010</c:v>
                </c:pt>
                <c:pt idx="10">
                  <c:v>B-EX-011</c:v>
                </c:pt>
                <c:pt idx="11">
                  <c:v>B-EX-012</c:v>
                </c:pt>
                <c:pt idx="12">
                  <c:v>B-EX-013</c:v>
                </c:pt>
                <c:pt idx="13">
                  <c:v>B-EX-014</c:v>
                </c:pt>
                <c:pt idx="14">
                  <c:v>B-EX-015</c:v>
                </c:pt>
                <c:pt idx="15">
                  <c:v>B-EX-016</c:v>
                </c:pt>
                <c:pt idx="16">
                  <c:v>B-EX-017</c:v>
                </c:pt>
                <c:pt idx="17">
                  <c:v>B-EX-018</c:v>
                </c:pt>
                <c:pt idx="18">
                  <c:v>B-EX-019</c:v>
                </c:pt>
                <c:pt idx="19">
                  <c:v>B-EX-020</c:v>
                </c:pt>
                <c:pt idx="20">
                  <c:v>B-EX-021</c:v>
                </c:pt>
                <c:pt idx="21">
                  <c:v>B-EX-022</c:v>
                </c:pt>
                <c:pt idx="22">
                  <c:v>B-EX-023</c:v>
                </c:pt>
                <c:pt idx="23">
                  <c:v>B-EX-024</c:v>
                </c:pt>
                <c:pt idx="24">
                  <c:v>B-EX-025</c:v>
                </c:pt>
                <c:pt idx="25">
                  <c:v>B-EX-026</c:v>
                </c:pt>
                <c:pt idx="26">
                  <c:v>B-EX-027</c:v>
                </c:pt>
                <c:pt idx="27">
                  <c:v>B-EX-028</c:v>
                </c:pt>
                <c:pt idx="28">
                  <c:v>B-EX-029</c:v>
                </c:pt>
                <c:pt idx="29">
                  <c:v>B-EX-030</c:v>
                </c:pt>
                <c:pt idx="30">
                  <c:v>B-EX-031</c:v>
                </c:pt>
                <c:pt idx="31">
                  <c:v>B-EX-032</c:v>
                </c:pt>
                <c:pt idx="32">
                  <c:v>B-EX-033</c:v>
                </c:pt>
                <c:pt idx="33">
                  <c:v>B-EX-034</c:v>
                </c:pt>
                <c:pt idx="34">
                  <c:v>B-EX-035</c:v>
                </c:pt>
                <c:pt idx="35">
                  <c:v>B-EX-036</c:v>
                </c:pt>
                <c:pt idx="36">
                  <c:v>B-EX-037</c:v>
                </c:pt>
                <c:pt idx="37">
                  <c:v>B-EX-038</c:v>
                </c:pt>
                <c:pt idx="38">
                  <c:v>B-EX-039</c:v>
                </c:pt>
                <c:pt idx="39">
                  <c:v>B-EX-040</c:v>
                </c:pt>
                <c:pt idx="40">
                  <c:v>B-EX-041</c:v>
                </c:pt>
                <c:pt idx="41">
                  <c:v>B-EX-042</c:v>
                </c:pt>
                <c:pt idx="42">
                  <c:v>B-EX-043</c:v>
                </c:pt>
                <c:pt idx="43">
                  <c:v>B-EX-044</c:v>
                </c:pt>
                <c:pt idx="44">
                  <c:v>B-EX-045</c:v>
                </c:pt>
                <c:pt idx="45">
                  <c:v>B-EX-046</c:v>
                </c:pt>
                <c:pt idx="46">
                  <c:v>B-EX-047</c:v>
                </c:pt>
                <c:pt idx="47">
                  <c:v>B-EX-048</c:v>
                </c:pt>
                <c:pt idx="48">
                  <c:v>B-EX-049</c:v>
                </c:pt>
                <c:pt idx="49">
                  <c:v>B-EX-050</c:v>
                </c:pt>
                <c:pt idx="50">
                  <c:v>B-EX-051</c:v>
                </c:pt>
                <c:pt idx="51">
                  <c:v>B-EX-052</c:v>
                </c:pt>
                <c:pt idx="52">
                  <c:v>B-EX-053</c:v>
                </c:pt>
                <c:pt idx="53">
                  <c:v>B-EX-054</c:v>
                </c:pt>
                <c:pt idx="54">
                  <c:v>B-EX-055</c:v>
                </c:pt>
                <c:pt idx="55">
                  <c:v>B-EX-056</c:v>
                </c:pt>
                <c:pt idx="56">
                  <c:v>B-EX-057</c:v>
                </c:pt>
                <c:pt idx="57">
                  <c:v>B-EX-058</c:v>
                </c:pt>
                <c:pt idx="58">
                  <c:v>B-EX-059</c:v>
                </c:pt>
                <c:pt idx="59">
                  <c:v>B-EX-060</c:v>
                </c:pt>
                <c:pt idx="60">
                  <c:v>B-EX-061</c:v>
                </c:pt>
                <c:pt idx="61">
                  <c:v>B-EX-062</c:v>
                </c:pt>
              </c:strCache>
            </c:strRef>
          </c:cat>
          <c:val>
            <c:numRef>
              <c:f>COLBEX!$F$20:$F$81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 formatCode="0">
                  <c:v>4</c:v>
                </c:pt>
                <c:pt idx="4" formatCode="0">
                  <c:v>84</c:v>
                </c:pt>
                <c:pt idx="5" formatCode="0">
                  <c:v>195</c:v>
                </c:pt>
                <c:pt idx="6" formatCode="0">
                  <c:v>24</c:v>
                </c:pt>
                <c:pt idx="7" formatCode="0">
                  <c:v>15</c:v>
                </c:pt>
                <c:pt idx="8" formatCode="0">
                  <c:v>15</c:v>
                </c:pt>
                <c:pt idx="9" formatCode="0">
                  <c:v>0</c:v>
                </c:pt>
                <c:pt idx="10" formatCode="0">
                  <c:v>164</c:v>
                </c:pt>
                <c:pt idx="11" formatCode="0">
                  <c:v>0</c:v>
                </c:pt>
                <c:pt idx="12" formatCode="0">
                  <c:v>448</c:v>
                </c:pt>
                <c:pt idx="13" formatCode="0">
                  <c:v>16</c:v>
                </c:pt>
                <c:pt idx="14" formatCode="0">
                  <c:v>276</c:v>
                </c:pt>
                <c:pt idx="15" formatCode="0">
                  <c:v>69</c:v>
                </c:pt>
                <c:pt idx="16" formatCode="0">
                  <c:v>0</c:v>
                </c:pt>
                <c:pt idx="17" formatCode="0">
                  <c:v>435</c:v>
                </c:pt>
                <c:pt idx="18" formatCode="0">
                  <c:v>330</c:v>
                </c:pt>
                <c:pt idx="19" formatCode="0">
                  <c:v>243</c:v>
                </c:pt>
                <c:pt idx="20" formatCode="0">
                  <c:v>21</c:v>
                </c:pt>
                <c:pt idx="21" formatCode="0">
                  <c:v>162</c:v>
                </c:pt>
                <c:pt idx="22" formatCode="0">
                  <c:v>9</c:v>
                </c:pt>
                <c:pt idx="23" formatCode="0">
                  <c:v>66</c:v>
                </c:pt>
                <c:pt idx="24" formatCode="0">
                  <c:v>2</c:v>
                </c:pt>
                <c:pt idx="25" formatCode="0">
                  <c:v>30</c:v>
                </c:pt>
                <c:pt idx="26" formatCode="0">
                  <c:v>333</c:v>
                </c:pt>
                <c:pt idx="27" formatCode="0">
                  <c:v>0</c:v>
                </c:pt>
                <c:pt idx="28" formatCode="0">
                  <c:v>0</c:v>
                </c:pt>
                <c:pt idx="29" formatCode="0">
                  <c:v>60</c:v>
                </c:pt>
                <c:pt idx="30" formatCode="0">
                  <c:v>0</c:v>
                </c:pt>
                <c:pt idx="31" formatCode="0">
                  <c:v>45</c:v>
                </c:pt>
                <c:pt idx="32" formatCode="0">
                  <c:v>10</c:v>
                </c:pt>
                <c:pt idx="33" formatCode="0">
                  <c:v>3</c:v>
                </c:pt>
                <c:pt idx="34" formatCode="0">
                  <c:v>129</c:v>
                </c:pt>
                <c:pt idx="35" formatCode="0">
                  <c:v>0</c:v>
                </c:pt>
                <c:pt idx="36" formatCode="0">
                  <c:v>429</c:v>
                </c:pt>
                <c:pt idx="37" formatCode="0">
                  <c:v>0</c:v>
                </c:pt>
                <c:pt idx="38" formatCode="0">
                  <c:v>321</c:v>
                </c:pt>
                <c:pt idx="39" formatCode="0">
                  <c:v>0</c:v>
                </c:pt>
                <c:pt idx="40" formatCode="0">
                  <c:v>0</c:v>
                </c:pt>
                <c:pt idx="41" formatCode="0">
                  <c:v>108</c:v>
                </c:pt>
                <c:pt idx="42" formatCode="0">
                  <c:v>0</c:v>
                </c:pt>
                <c:pt idx="43" formatCode="0">
                  <c:v>225</c:v>
                </c:pt>
                <c:pt idx="44" formatCode="0">
                  <c:v>6</c:v>
                </c:pt>
                <c:pt idx="45" formatCode="0">
                  <c:v>201</c:v>
                </c:pt>
                <c:pt idx="46" formatCode="0">
                  <c:v>18</c:v>
                </c:pt>
                <c:pt idx="47" formatCode="0">
                  <c:v>8</c:v>
                </c:pt>
                <c:pt idx="48" formatCode="0">
                  <c:v>18</c:v>
                </c:pt>
                <c:pt idx="49" formatCode="0">
                  <c:v>0</c:v>
                </c:pt>
                <c:pt idx="50" formatCode="0">
                  <c:v>0</c:v>
                </c:pt>
                <c:pt idx="51" formatCode="0">
                  <c:v>0</c:v>
                </c:pt>
                <c:pt idx="52" formatCode="0">
                  <c:v>30</c:v>
                </c:pt>
                <c:pt idx="53" formatCode="0">
                  <c:v>0</c:v>
                </c:pt>
                <c:pt idx="54" formatCode="0">
                  <c:v>0</c:v>
                </c:pt>
                <c:pt idx="55" formatCode="0">
                  <c:v>0</c:v>
                </c:pt>
                <c:pt idx="56" formatCode="0">
                  <c:v>356</c:v>
                </c:pt>
                <c:pt idx="57" formatCode="0">
                  <c:v>52</c:v>
                </c:pt>
                <c:pt idx="58" formatCode="0">
                  <c:v>54</c:v>
                </c:pt>
                <c:pt idx="59" formatCode="0">
                  <c:v>24</c:v>
                </c:pt>
                <c:pt idx="60" formatCode="0">
                  <c:v>3</c:v>
                </c:pt>
                <c:pt idx="61" formatCode="0">
                  <c:v>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29472"/>
        <c:axId val="141531008"/>
      </c:barChart>
      <c:catAx>
        <c:axId val="14152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1531008"/>
        <c:crosses val="autoZero"/>
        <c:auto val="1"/>
        <c:lblAlgn val="ctr"/>
        <c:lblOffset val="100"/>
        <c:noMultiLvlLbl val="0"/>
      </c:catAx>
      <c:valAx>
        <c:axId val="141531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5294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'B-EX-053'!$K$13</c:f>
              <c:numCache>
                <c:formatCode>0.00</c:formatCode>
                <c:ptCount val="1"/>
                <c:pt idx="0">
                  <c:v>57.943925233644862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'B-EX-053'!$E$13</c:f>
              <c:numCache>
                <c:formatCode>0.00</c:formatCode>
                <c:ptCount val="1"/>
                <c:pt idx="0">
                  <c:v>42.056074766355138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686208"/>
        <c:axId val="156687744"/>
      </c:barChart>
      <c:catAx>
        <c:axId val="156686208"/>
        <c:scaling>
          <c:orientation val="minMax"/>
        </c:scaling>
        <c:delete val="1"/>
        <c:axPos val="l"/>
        <c:majorTickMark val="out"/>
        <c:minorTickMark val="none"/>
        <c:tickLblPos val="none"/>
        <c:crossAx val="156687744"/>
        <c:crosses val="autoZero"/>
        <c:auto val="1"/>
        <c:lblAlgn val="ctr"/>
        <c:lblOffset val="100"/>
        <c:noMultiLvlLbl val="0"/>
      </c:catAx>
      <c:valAx>
        <c:axId val="1566877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686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'B-EX-054'!$K$13</c:f>
              <c:numCache>
                <c:formatCode>0.00</c:formatCode>
                <c:ptCount val="1"/>
                <c:pt idx="0">
                  <c:v>61.53846153846154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'B-EX-054'!$E$13</c:f>
              <c:numCache>
                <c:formatCode>0.00</c:formatCode>
                <c:ptCount val="1"/>
                <c:pt idx="0">
                  <c:v>38.46153846153846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82592"/>
        <c:axId val="157184384"/>
      </c:barChart>
      <c:catAx>
        <c:axId val="157182592"/>
        <c:scaling>
          <c:orientation val="minMax"/>
        </c:scaling>
        <c:delete val="1"/>
        <c:axPos val="l"/>
        <c:majorTickMark val="out"/>
        <c:minorTickMark val="none"/>
        <c:tickLblPos val="none"/>
        <c:crossAx val="157184384"/>
        <c:crosses val="autoZero"/>
        <c:auto val="1"/>
        <c:lblAlgn val="ctr"/>
        <c:lblOffset val="100"/>
        <c:noMultiLvlLbl val="0"/>
      </c:catAx>
      <c:valAx>
        <c:axId val="1571843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182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'B-EX-055'!$K$13</c:f>
              <c:numCache>
                <c:formatCode>0.00</c:formatCode>
                <c:ptCount val="1"/>
                <c:pt idx="0">
                  <c:v>74.522292993630572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'B-EX-055'!$E$13</c:f>
              <c:numCache>
                <c:formatCode>0.00</c:formatCode>
                <c:ptCount val="1"/>
                <c:pt idx="0">
                  <c:v>25.477707006369428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63584"/>
        <c:axId val="157373568"/>
      </c:barChart>
      <c:catAx>
        <c:axId val="157363584"/>
        <c:scaling>
          <c:orientation val="minMax"/>
        </c:scaling>
        <c:delete val="1"/>
        <c:axPos val="l"/>
        <c:majorTickMark val="out"/>
        <c:minorTickMark val="none"/>
        <c:tickLblPos val="none"/>
        <c:crossAx val="157373568"/>
        <c:crosses val="autoZero"/>
        <c:auto val="1"/>
        <c:lblAlgn val="ctr"/>
        <c:lblOffset val="100"/>
        <c:noMultiLvlLbl val="0"/>
      </c:catAx>
      <c:valAx>
        <c:axId val="1573735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3635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'B-EX-056'!$K$13</c:f>
              <c:numCache>
                <c:formatCode>0.00</c:formatCode>
                <c:ptCount val="1"/>
                <c:pt idx="0">
                  <c:v>34.482758620689658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'B-EX-056'!$E$13</c:f>
              <c:numCache>
                <c:formatCode>0.00</c:formatCode>
                <c:ptCount val="1"/>
                <c:pt idx="0">
                  <c:v>65.517241379310349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47936"/>
        <c:axId val="157849472"/>
      </c:barChart>
      <c:catAx>
        <c:axId val="157847936"/>
        <c:scaling>
          <c:orientation val="minMax"/>
        </c:scaling>
        <c:delete val="1"/>
        <c:axPos val="l"/>
        <c:majorTickMark val="out"/>
        <c:minorTickMark val="none"/>
        <c:tickLblPos val="none"/>
        <c:crossAx val="157849472"/>
        <c:crosses val="autoZero"/>
        <c:auto val="1"/>
        <c:lblAlgn val="ctr"/>
        <c:lblOffset val="100"/>
        <c:noMultiLvlLbl val="0"/>
      </c:catAx>
      <c:valAx>
        <c:axId val="1578494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847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'B-EX-057'!$K$13</c:f>
              <c:numCache>
                <c:formatCode>0.00</c:formatCode>
                <c:ptCount val="1"/>
                <c:pt idx="0">
                  <c:v>41.134751773049643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'B-EX-057'!$E$13</c:f>
              <c:numCache>
                <c:formatCode>0.00</c:formatCode>
                <c:ptCount val="1"/>
                <c:pt idx="0">
                  <c:v>58.865248226950357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79776"/>
        <c:axId val="157981312"/>
      </c:barChart>
      <c:catAx>
        <c:axId val="157979776"/>
        <c:scaling>
          <c:orientation val="minMax"/>
        </c:scaling>
        <c:delete val="1"/>
        <c:axPos val="l"/>
        <c:majorTickMark val="out"/>
        <c:minorTickMark val="none"/>
        <c:tickLblPos val="none"/>
        <c:crossAx val="157981312"/>
        <c:crosses val="autoZero"/>
        <c:auto val="1"/>
        <c:lblAlgn val="ctr"/>
        <c:lblOffset val="100"/>
        <c:noMultiLvlLbl val="0"/>
      </c:catAx>
      <c:valAx>
        <c:axId val="1579813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9797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'B-EX-058'!$K$13</c:f>
              <c:numCache>
                <c:formatCode>0.00</c:formatCode>
                <c:ptCount val="1"/>
                <c:pt idx="0">
                  <c:v>29.166666666666668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'B-EX-058'!$E$13</c:f>
              <c:numCache>
                <c:formatCode>0.00</c:formatCode>
                <c:ptCount val="1"/>
                <c:pt idx="0">
                  <c:v>70.833333333333329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29088"/>
        <c:axId val="158334976"/>
      </c:barChart>
      <c:catAx>
        <c:axId val="158329088"/>
        <c:scaling>
          <c:orientation val="minMax"/>
        </c:scaling>
        <c:delete val="1"/>
        <c:axPos val="l"/>
        <c:majorTickMark val="out"/>
        <c:minorTickMark val="none"/>
        <c:tickLblPos val="none"/>
        <c:crossAx val="158334976"/>
        <c:crosses val="autoZero"/>
        <c:auto val="1"/>
        <c:lblAlgn val="ctr"/>
        <c:lblOffset val="100"/>
        <c:noMultiLvlLbl val="0"/>
      </c:catAx>
      <c:valAx>
        <c:axId val="1583349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3290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'B-EX-059'!$K$13</c:f>
              <c:numCache>
                <c:formatCode>0.00</c:formatCode>
                <c:ptCount val="1"/>
                <c:pt idx="0">
                  <c:v>64.112903225806448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'B-EX-059'!$E$13</c:f>
              <c:numCache>
                <c:formatCode>0.00</c:formatCode>
                <c:ptCount val="1"/>
                <c:pt idx="0">
                  <c:v>35.887096774193552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40832"/>
        <c:axId val="158479488"/>
      </c:barChart>
      <c:catAx>
        <c:axId val="158440832"/>
        <c:scaling>
          <c:orientation val="minMax"/>
        </c:scaling>
        <c:delete val="1"/>
        <c:axPos val="l"/>
        <c:majorTickMark val="out"/>
        <c:minorTickMark val="none"/>
        <c:tickLblPos val="none"/>
        <c:crossAx val="158479488"/>
        <c:crosses val="autoZero"/>
        <c:auto val="1"/>
        <c:lblAlgn val="ctr"/>
        <c:lblOffset val="100"/>
        <c:noMultiLvlLbl val="0"/>
      </c:catAx>
      <c:valAx>
        <c:axId val="1584794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4408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'B-EX-060'!$K$13</c:f>
              <c:numCache>
                <c:formatCode>0.00</c:formatCode>
                <c:ptCount val="1"/>
                <c:pt idx="0">
                  <c:v>58.823529411764703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'B-EX-060'!$E$13</c:f>
              <c:numCache>
                <c:formatCode>0.00</c:formatCode>
                <c:ptCount val="1"/>
                <c:pt idx="0">
                  <c:v>41.176470588235297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95808"/>
        <c:axId val="158697344"/>
      </c:barChart>
      <c:catAx>
        <c:axId val="158695808"/>
        <c:scaling>
          <c:orientation val="minMax"/>
        </c:scaling>
        <c:delete val="1"/>
        <c:axPos val="l"/>
        <c:majorTickMark val="out"/>
        <c:minorTickMark val="none"/>
        <c:tickLblPos val="none"/>
        <c:crossAx val="158697344"/>
        <c:crosses val="autoZero"/>
        <c:auto val="1"/>
        <c:lblAlgn val="ctr"/>
        <c:lblOffset val="100"/>
        <c:noMultiLvlLbl val="0"/>
      </c:catAx>
      <c:valAx>
        <c:axId val="1586973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695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'B-EX-061'!$K$13</c:f>
              <c:numCache>
                <c:formatCode>0.00</c:formatCode>
                <c:ptCount val="1"/>
                <c:pt idx="0">
                  <c:v>82.38095238095238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'B-EX-061'!$E$13</c:f>
              <c:numCache>
                <c:formatCode>0.00</c:formatCode>
                <c:ptCount val="1"/>
                <c:pt idx="0">
                  <c:v>17.61904761904762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37792"/>
        <c:axId val="161139328"/>
      </c:barChart>
      <c:catAx>
        <c:axId val="161137792"/>
        <c:scaling>
          <c:orientation val="minMax"/>
        </c:scaling>
        <c:delete val="1"/>
        <c:axPos val="l"/>
        <c:majorTickMark val="out"/>
        <c:minorTickMark val="none"/>
        <c:tickLblPos val="none"/>
        <c:crossAx val="161139328"/>
        <c:crosses val="autoZero"/>
        <c:auto val="1"/>
        <c:lblAlgn val="ctr"/>
        <c:lblOffset val="100"/>
        <c:noMultiLvlLbl val="0"/>
      </c:catAx>
      <c:valAx>
        <c:axId val="1611393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1377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'B-EX-062'!$K$13</c:f>
              <c:numCache>
                <c:formatCode>0.00</c:formatCode>
                <c:ptCount val="1"/>
                <c:pt idx="0">
                  <c:v>64.285714285714292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'B-EX-062'!$E$13</c:f>
              <c:numCache>
                <c:formatCode>0.00</c:formatCode>
                <c:ptCount val="1"/>
                <c:pt idx="0">
                  <c:v>35.714285714285715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84032"/>
        <c:axId val="161885568"/>
      </c:barChart>
      <c:catAx>
        <c:axId val="161884032"/>
        <c:scaling>
          <c:orientation val="minMax"/>
        </c:scaling>
        <c:delete val="1"/>
        <c:axPos val="l"/>
        <c:majorTickMark val="out"/>
        <c:minorTickMark val="none"/>
        <c:tickLblPos val="none"/>
        <c:crossAx val="161885568"/>
        <c:crosses val="autoZero"/>
        <c:auto val="1"/>
        <c:lblAlgn val="ctr"/>
        <c:lblOffset val="100"/>
        <c:noMultiLvlLbl val="0"/>
      </c:catAx>
      <c:valAx>
        <c:axId val="1618855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8840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Acadêmica</c:v>
          </c:tx>
          <c:invertIfNegative val="0"/>
          <c:cat>
            <c:strRef>
              <c:f>COLBEX!$A$20:$A$81</c:f>
              <c:strCache>
                <c:ptCount val="62"/>
                <c:pt idx="0">
                  <c:v>B-EX-001</c:v>
                </c:pt>
                <c:pt idx="1">
                  <c:v>B-EX-002</c:v>
                </c:pt>
                <c:pt idx="2">
                  <c:v>B-EX-003</c:v>
                </c:pt>
                <c:pt idx="3">
                  <c:v>B-EX-004</c:v>
                </c:pt>
                <c:pt idx="4">
                  <c:v>B-EX-005</c:v>
                </c:pt>
                <c:pt idx="5">
                  <c:v>B-EX-006</c:v>
                </c:pt>
                <c:pt idx="6">
                  <c:v>B-EX-007</c:v>
                </c:pt>
                <c:pt idx="7">
                  <c:v>B-EX-008</c:v>
                </c:pt>
                <c:pt idx="8">
                  <c:v>B-EX-009</c:v>
                </c:pt>
                <c:pt idx="9">
                  <c:v>B-EX-010</c:v>
                </c:pt>
                <c:pt idx="10">
                  <c:v>B-EX-011</c:v>
                </c:pt>
                <c:pt idx="11">
                  <c:v>B-EX-012</c:v>
                </c:pt>
                <c:pt idx="12">
                  <c:v>B-EX-013</c:v>
                </c:pt>
                <c:pt idx="13">
                  <c:v>B-EX-014</c:v>
                </c:pt>
                <c:pt idx="14">
                  <c:v>B-EX-015</c:v>
                </c:pt>
                <c:pt idx="15">
                  <c:v>B-EX-016</c:v>
                </c:pt>
                <c:pt idx="16">
                  <c:v>B-EX-017</c:v>
                </c:pt>
                <c:pt idx="17">
                  <c:v>B-EX-018</c:v>
                </c:pt>
                <c:pt idx="18">
                  <c:v>B-EX-019</c:v>
                </c:pt>
                <c:pt idx="19">
                  <c:v>B-EX-020</c:v>
                </c:pt>
                <c:pt idx="20">
                  <c:v>B-EX-021</c:v>
                </c:pt>
                <c:pt idx="21">
                  <c:v>B-EX-022</c:v>
                </c:pt>
                <c:pt idx="22">
                  <c:v>B-EX-023</c:v>
                </c:pt>
                <c:pt idx="23">
                  <c:v>B-EX-024</c:v>
                </c:pt>
                <c:pt idx="24">
                  <c:v>B-EX-025</c:v>
                </c:pt>
                <c:pt idx="25">
                  <c:v>B-EX-026</c:v>
                </c:pt>
                <c:pt idx="26">
                  <c:v>B-EX-027</c:v>
                </c:pt>
                <c:pt idx="27">
                  <c:v>B-EX-028</c:v>
                </c:pt>
                <c:pt idx="28">
                  <c:v>B-EX-029</c:v>
                </c:pt>
                <c:pt idx="29">
                  <c:v>B-EX-030</c:v>
                </c:pt>
                <c:pt idx="30">
                  <c:v>B-EX-031</c:v>
                </c:pt>
                <c:pt idx="31">
                  <c:v>B-EX-032</c:v>
                </c:pt>
                <c:pt idx="32">
                  <c:v>B-EX-033</c:v>
                </c:pt>
                <c:pt idx="33">
                  <c:v>B-EX-034</c:v>
                </c:pt>
                <c:pt idx="34">
                  <c:v>B-EX-035</c:v>
                </c:pt>
                <c:pt idx="35">
                  <c:v>B-EX-036</c:v>
                </c:pt>
                <c:pt idx="36">
                  <c:v>B-EX-037</c:v>
                </c:pt>
                <c:pt idx="37">
                  <c:v>B-EX-038</c:v>
                </c:pt>
                <c:pt idx="38">
                  <c:v>B-EX-039</c:v>
                </c:pt>
                <c:pt idx="39">
                  <c:v>B-EX-040</c:v>
                </c:pt>
                <c:pt idx="40">
                  <c:v>B-EX-041</c:v>
                </c:pt>
                <c:pt idx="41">
                  <c:v>B-EX-042</c:v>
                </c:pt>
                <c:pt idx="42">
                  <c:v>B-EX-043</c:v>
                </c:pt>
                <c:pt idx="43">
                  <c:v>B-EX-044</c:v>
                </c:pt>
                <c:pt idx="44">
                  <c:v>B-EX-045</c:v>
                </c:pt>
                <c:pt idx="45">
                  <c:v>B-EX-046</c:v>
                </c:pt>
                <c:pt idx="46">
                  <c:v>B-EX-047</c:v>
                </c:pt>
                <c:pt idx="47">
                  <c:v>B-EX-048</c:v>
                </c:pt>
                <c:pt idx="48">
                  <c:v>B-EX-049</c:v>
                </c:pt>
                <c:pt idx="49">
                  <c:v>B-EX-050</c:v>
                </c:pt>
                <c:pt idx="50">
                  <c:v>B-EX-051</c:v>
                </c:pt>
                <c:pt idx="51">
                  <c:v>B-EX-052</c:v>
                </c:pt>
                <c:pt idx="52">
                  <c:v>B-EX-053</c:v>
                </c:pt>
                <c:pt idx="53">
                  <c:v>B-EX-054</c:v>
                </c:pt>
                <c:pt idx="54">
                  <c:v>B-EX-055</c:v>
                </c:pt>
                <c:pt idx="55">
                  <c:v>B-EX-056</c:v>
                </c:pt>
                <c:pt idx="56">
                  <c:v>B-EX-057</c:v>
                </c:pt>
                <c:pt idx="57">
                  <c:v>B-EX-058</c:v>
                </c:pt>
                <c:pt idx="58">
                  <c:v>B-EX-059</c:v>
                </c:pt>
                <c:pt idx="59">
                  <c:v>B-EX-060</c:v>
                </c:pt>
                <c:pt idx="60">
                  <c:v>B-EX-061</c:v>
                </c:pt>
                <c:pt idx="61">
                  <c:v>B-EX-062</c:v>
                </c:pt>
              </c:strCache>
            </c:strRef>
          </c:cat>
          <c:val>
            <c:numRef>
              <c:f>COLBEX!$H$20:$H$81</c:f>
              <c:numCache>
                <c:formatCode>General</c:formatCode>
                <c:ptCount val="62"/>
                <c:pt idx="0">
                  <c:v>2</c:v>
                </c:pt>
                <c:pt idx="1">
                  <c:v>20</c:v>
                </c:pt>
                <c:pt idx="2">
                  <c:v>13</c:v>
                </c:pt>
                <c:pt idx="3" formatCode="0">
                  <c:v>24</c:v>
                </c:pt>
                <c:pt idx="4" formatCode="0">
                  <c:v>35</c:v>
                </c:pt>
                <c:pt idx="5" formatCode="0">
                  <c:v>4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18</c:v>
                </c:pt>
                <c:pt idx="9" formatCode="0">
                  <c:v>31</c:v>
                </c:pt>
                <c:pt idx="10" formatCode="0">
                  <c:v>5</c:v>
                </c:pt>
                <c:pt idx="11" formatCode="0">
                  <c:v>15</c:v>
                </c:pt>
                <c:pt idx="12" formatCode="0">
                  <c:v>39</c:v>
                </c:pt>
                <c:pt idx="13" formatCode="0">
                  <c:v>6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14</c:v>
                </c:pt>
                <c:pt idx="17" formatCode="0">
                  <c:v>14</c:v>
                </c:pt>
                <c:pt idx="18" formatCode="0">
                  <c:v>39</c:v>
                </c:pt>
                <c:pt idx="19" formatCode="0">
                  <c:v>2</c:v>
                </c:pt>
                <c:pt idx="20" formatCode="0">
                  <c:v>34</c:v>
                </c:pt>
                <c:pt idx="21" formatCode="0">
                  <c:v>45</c:v>
                </c:pt>
                <c:pt idx="22" formatCode="0">
                  <c:v>51</c:v>
                </c:pt>
                <c:pt idx="23" formatCode="0">
                  <c:v>38</c:v>
                </c:pt>
                <c:pt idx="24" formatCode="0">
                  <c:v>9</c:v>
                </c:pt>
                <c:pt idx="25" formatCode="0">
                  <c:v>2</c:v>
                </c:pt>
                <c:pt idx="26" formatCode="0">
                  <c:v>7</c:v>
                </c:pt>
                <c:pt idx="27" formatCode="0">
                  <c:v>2</c:v>
                </c:pt>
                <c:pt idx="28" formatCode="0">
                  <c:v>37</c:v>
                </c:pt>
                <c:pt idx="29" formatCode="0">
                  <c:v>1</c:v>
                </c:pt>
                <c:pt idx="30" formatCode="0">
                  <c:v>18</c:v>
                </c:pt>
                <c:pt idx="31" formatCode="0">
                  <c:v>33</c:v>
                </c:pt>
                <c:pt idx="32" formatCode="0">
                  <c:v>13</c:v>
                </c:pt>
                <c:pt idx="33" formatCode="0">
                  <c:v>35</c:v>
                </c:pt>
                <c:pt idx="34" formatCode="0">
                  <c:v>6</c:v>
                </c:pt>
                <c:pt idx="35" formatCode="0">
                  <c:v>10</c:v>
                </c:pt>
                <c:pt idx="36" formatCode="0">
                  <c:v>14</c:v>
                </c:pt>
                <c:pt idx="37" formatCode="0">
                  <c:v>3</c:v>
                </c:pt>
                <c:pt idx="38" formatCode="0">
                  <c:v>11</c:v>
                </c:pt>
                <c:pt idx="39" formatCode="0">
                  <c:v>57</c:v>
                </c:pt>
                <c:pt idx="40" formatCode="0">
                  <c:v>28</c:v>
                </c:pt>
                <c:pt idx="41" formatCode="0">
                  <c:v>5</c:v>
                </c:pt>
                <c:pt idx="42" formatCode="0">
                  <c:v>34</c:v>
                </c:pt>
                <c:pt idx="43" formatCode="0">
                  <c:v>3</c:v>
                </c:pt>
                <c:pt idx="44" formatCode="0">
                  <c:v>8</c:v>
                </c:pt>
                <c:pt idx="45" formatCode="0">
                  <c:v>7</c:v>
                </c:pt>
                <c:pt idx="46" formatCode="0">
                  <c:v>37</c:v>
                </c:pt>
                <c:pt idx="47" formatCode="0">
                  <c:v>76</c:v>
                </c:pt>
                <c:pt idx="48" formatCode="0">
                  <c:v>23</c:v>
                </c:pt>
                <c:pt idx="49" formatCode="0">
                  <c:v>33</c:v>
                </c:pt>
                <c:pt idx="50" formatCode="0">
                  <c:v>2</c:v>
                </c:pt>
                <c:pt idx="51" formatCode="0">
                  <c:v>35</c:v>
                </c:pt>
                <c:pt idx="52" formatCode="0">
                  <c:v>23</c:v>
                </c:pt>
                <c:pt idx="53" formatCode="0">
                  <c:v>35</c:v>
                </c:pt>
                <c:pt idx="54" formatCode="0">
                  <c:v>26</c:v>
                </c:pt>
                <c:pt idx="55" formatCode="0">
                  <c:v>1</c:v>
                </c:pt>
                <c:pt idx="56" formatCode="0">
                  <c:v>8</c:v>
                </c:pt>
                <c:pt idx="57" formatCode="0">
                  <c:v>6</c:v>
                </c:pt>
                <c:pt idx="58" formatCode="0">
                  <c:v>38</c:v>
                </c:pt>
                <c:pt idx="59" formatCode="0">
                  <c:v>3</c:v>
                </c:pt>
                <c:pt idx="60" formatCode="0">
                  <c:v>51</c:v>
                </c:pt>
                <c:pt idx="61" formatCode="0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97600"/>
        <c:axId val="142725504"/>
      </c:barChart>
      <c:catAx>
        <c:axId val="142697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2725504"/>
        <c:crosses val="autoZero"/>
        <c:auto val="1"/>
        <c:lblAlgn val="ctr"/>
        <c:lblOffset val="100"/>
        <c:noMultiLvlLbl val="0"/>
      </c:catAx>
      <c:valAx>
        <c:axId val="142725504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26976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'B-EX-063'!$K$13</c:f>
              <c:numCache>
                <c:formatCode>0.00</c:formatCode>
                <c:ptCount val="1"/>
                <c:pt idx="0">
                  <c:v>44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'B-EX-063'!$E$13</c:f>
              <c:numCache>
                <c:formatCode>0.00</c:formatCode>
                <c:ptCount val="1"/>
                <c:pt idx="0">
                  <c:v>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7568"/>
        <c:axId val="161935744"/>
      </c:barChart>
      <c:catAx>
        <c:axId val="161917568"/>
        <c:scaling>
          <c:orientation val="minMax"/>
        </c:scaling>
        <c:delete val="1"/>
        <c:axPos val="l"/>
        <c:majorTickMark val="out"/>
        <c:minorTickMark val="none"/>
        <c:tickLblPos val="none"/>
        <c:crossAx val="161935744"/>
        <c:crosses val="autoZero"/>
        <c:auto val="1"/>
        <c:lblAlgn val="ctr"/>
        <c:lblOffset val="100"/>
        <c:noMultiLvlLbl val="0"/>
      </c:catAx>
      <c:valAx>
        <c:axId val="1619357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9175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'B-EX-064'!$K$13</c:f>
              <c:numCache>
                <c:formatCode>0.00</c:formatCode>
                <c:ptCount val="1"/>
                <c:pt idx="0">
                  <c:v>58.108108108108105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'B-EX-064'!$E$13</c:f>
              <c:numCache>
                <c:formatCode>0.00</c:formatCode>
                <c:ptCount val="1"/>
                <c:pt idx="0">
                  <c:v>41.891891891891895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49408"/>
        <c:axId val="162051200"/>
      </c:barChart>
      <c:catAx>
        <c:axId val="162049408"/>
        <c:scaling>
          <c:orientation val="minMax"/>
        </c:scaling>
        <c:delete val="1"/>
        <c:axPos val="l"/>
        <c:majorTickMark val="out"/>
        <c:minorTickMark val="none"/>
        <c:tickLblPos val="none"/>
        <c:crossAx val="162051200"/>
        <c:crosses val="autoZero"/>
        <c:auto val="1"/>
        <c:lblAlgn val="ctr"/>
        <c:lblOffset val="100"/>
        <c:noMultiLvlLbl val="0"/>
      </c:catAx>
      <c:valAx>
        <c:axId val="1620512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049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'B-EX-065'!$K$13</c:f>
              <c:numCache>
                <c:formatCode>0.00</c:formatCode>
                <c:ptCount val="1"/>
                <c:pt idx="0">
                  <c:v>51.308900523560212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'B-EX-065'!$E$13</c:f>
              <c:numCache>
                <c:formatCode>0.00</c:formatCode>
                <c:ptCount val="1"/>
                <c:pt idx="0">
                  <c:v>48.691099476439788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20064"/>
        <c:axId val="162121600"/>
      </c:barChart>
      <c:catAx>
        <c:axId val="162120064"/>
        <c:scaling>
          <c:orientation val="minMax"/>
        </c:scaling>
        <c:delete val="1"/>
        <c:axPos val="l"/>
        <c:majorTickMark val="out"/>
        <c:minorTickMark val="none"/>
        <c:tickLblPos val="none"/>
        <c:crossAx val="162121600"/>
        <c:crosses val="autoZero"/>
        <c:auto val="1"/>
        <c:lblAlgn val="ctr"/>
        <c:lblOffset val="100"/>
        <c:noMultiLvlLbl val="0"/>
      </c:catAx>
      <c:valAx>
        <c:axId val="1621216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1200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'B-EX-066'!$K$13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00064"/>
        <c:axId val="162601600"/>
      </c:barChart>
      <c:catAx>
        <c:axId val="162600064"/>
        <c:scaling>
          <c:orientation val="minMax"/>
        </c:scaling>
        <c:delete val="1"/>
        <c:axPos val="l"/>
        <c:majorTickMark val="out"/>
        <c:minorTickMark val="none"/>
        <c:tickLblPos val="none"/>
        <c:crossAx val="162601600"/>
        <c:crosses val="autoZero"/>
        <c:auto val="1"/>
        <c:lblAlgn val="ctr"/>
        <c:lblOffset val="100"/>
        <c:noMultiLvlLbl val="0"/>
      </c:catAx>
      <c:valAx>
        <c:axId val="1626016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6000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'B-EX-067'!$K$13</c:f>
              <c:numCache>
                <c:formatCode>0.00</c:formatCode>
                <c:ptCount val="1"/>
                <c:pt idx="0">
                  <c:v>48.648648648648646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'B-EX-067'!$E$13</c:f>
              <c:numCache>
                <c:formatCode>0.00</c:formatCode>
                <c:ptCount val="1"/>
                <c:pt idx="0">
                  <c:v>51.351351351351354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4304"/>
        <c:axId val="162835840"/>
      </c:barChart>
      <c:catAx>
        <c:axId val="162834304"/>
        <c:scaling>
          <c:orientation val="minMax"/>
        </c:scaling>
        <c:delete val="1"/>
        <c:axPos val="l"/>
        <c:majorTickMark val="out"/>
        <c:minorTickMark val="none"/>
        <c:tickLblPos val="none"/>
        <c:crossAx val="162835840"/>
        <c:crosses val="autoZero"/>
        <c:auto val="1"/>
        <c:lblAlgn val="ctr"/>
        <c:lblOffset val="100"/>
        <c:noMultiLvlLbl val="0"/>
      </c:catAx>
      <c:valAx>
        <c:axId val="1628358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8343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'B-EX-001'!$K$13</c:f>
              <c:numCache>
                <c:formatCode>0.00</c:formatCode>
                <c:ptCount val="1"/>
                <c:pt idx="0">
                  <c:v>31.914893617021278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'B-EX-001'!$E$13</c:f>
              <c:numCache>
                <c:formatCode>0.00</c:formatCode>
                <c:ptCount val="1"/>
                <c:pt idx="0">
                  <c:v>68.085106382978722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03008"/>
        <c:axId val="163025280"/>
      </c:barChart>
      <c:catAx>
        <c:axId val="163003008"/>
        <c:scaling>
          <c:orientation val="minMax"/>
        </c:scaling>
        <c:delete val="1"/>
        <c:axPos val="l"/>
        <c:majorTickMark val="out"/>
        <c:minorTickMark val="none"/>
        <c:tickLblPos val="none"/>
        <c:crossAx val="163025280"/>
        <c:crosses val="autoZero"/>
        <c:auto val="1"/>
        <c:lblAlgn val="ctr"/>
        <c:lblOffset val="100"/>
        <c:noMultiLvlLbl val="0"/>
      </c:catAx>
      <c:valAx>
        <c:axId val="1630252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0030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'B-EX-069'!$K$13</c:f>
              <c:numCache>
                <c:formatCode>0.00</c:formatCode>
                <c:ptCount val="1"/>
                <c:pt idx="0">
                  <c:v>69.135802469135797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'B-EX-069'!$E$13</c:f>
              <c:numCache>
                <c:formatCode>0.00</c:formatCode>
                <c:ptCount val="1"/>
                <c:pt idx="0">
                  <c:v>30.864197530864196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42752"/>
        <c:axId val="163751040"/>
      </c:barChart>
      <c:catAx>
        <c:axId val="163642752"/>
        <c:scaling>
          <c:orientation val="minMax"/>
        </c:scaling>
        <c:delete val="1"/>
        <c:axPos val="l"/>
        <c:majorTickMark val="out"/>
        <c:minorTickMark val="none"/>
        <c:tickLblPos val="none"/>
        <c:crossAx val="163751040"/>
        <c:crosses val="autoZero"/>
        <c:auto val="1"/>
        <c:lblAlgn val="ctr"/>
        <c:lblOffset val="100"/>
        <c:noMultiLvlLbl val="0"/>
      </c:catAx>
      <c:valAx>
        <c:axId val="1637510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6427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43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'B-EX-001'!$K$13</c:f>
              <c:numCache>
                <c:formatCode>0.00</c:formatCode>
                <c:ptCount val="1"/>
                <c:pt idx="0">
                  <c:v>31.914893617021278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'B-EX-001'!$E$13</c:f>
              <c:numCache>
                <c:formatCode>0.00</c:formatCode>
                <c:ptCount val="1"/>
                <c:pt idx="0">
                  <c:v>68.085106382978722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18240"/>
        <c:axId val="145616896"/>
      </c:barChart>
      <c:catAx>
        <c:axId val="144618240"/>
        <c:scaling>
          <c:orientation val="minMax"/>
        </c:scaling>
        <c:delete val="1"/>
        <c:axPos val="l"/>
        <c:majorTickMark val="out"/>
        <c:minorTickMark val="none"/>
        <c:tickLblPos val="none"/>
        <c:crossAx val="145616896"/>
        <c:crosses val="autoZero"/>
        <c:auto val="1"/>
        <c:lblAlgn val="ctr"/>
        <c:lblOffset val="100"/>
        <c:noMultiLvlLbl val="0"/>
      </c:catAx>
      <c:valAx>
        <c:axId val="1456168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46182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'B-EX-002'!$K$13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'B-EX-002'!$E$13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64800"/>
        <c:axId val="148578304"/>
      </c:barChart>
      <c:catAx>
        <c:axId val="147564800"/>
        <c:scaling>
          <c:orientation val="minMax"/>
        </c:scaling>
        <c:delete val="1"/>
        <c:axPos val="l"/>
        <c:majorTickMark val="out"/>
        <c:minorTickMark val="none"/>
        <c:tickLblPos val="none"/>
        <c:crossAx val="148578304"/>
        <c:crosses val="autoZero"/>
        <c:auto val="1"/>
        <c:lblAlgn val="ctr"/>
        <c:lblOffset val="100"/>
        <c:noMultiLvlLbl val="0"/>
      </c:catAx>
      <c:valAx>
        <c:axId val="1485783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7564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81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1714" y="1795461"/>
          <a:ext cx="16097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0</xdr:row>
      <xdr:rowOff>9525</xdr:rowOff>
    </xdr:from>
    <xdr:to>
      <xdr:col>26</xdr:col>
      <xdr:colOff>304800</xdr:colOff>
      <xdr:row>25</xdr:row>
      <xdr:rowOff>114302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19049</xdr:rowOff>
    </xdr:from>
    <xdr:to>
      <xdr:col>13</xdr:col>
      <xdr:colOff>0</xdr:colOff>
      <xdr:row>25</xdr:row>
      <xdr:rowOff>123824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9524</xdr:colOff>
      <xdr:row>26</xdr:row>
      <xdr:rowOff>104774</xdr:rowOff>
    </xdr:from>
    <xdr:to>
      <xdr:col>12</xdr:col>
      <xdr:colOff>609599</xdr:colOff>
      <xdr:row>50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51</xdr:row>
      <xdr:rowOff>66675</xdr:rowOff>
    </xdr:from>
    <xdr:to>
      <xdr:col>12</xdr:col>
      <xdr:colOff>600075</xdr:colOff>
      <xdr:row>75</xdr:row>
      <xdr:rowOff>47625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342899</xdr:colOff>
      <xdr:row>26</xdr:row>
      <xdr:rowOff>104775</xdr:rowOff>
    </xdr:from>
    <xdr:to>
      <xdr:col>26</xdr:col>
      <xdr:colOff>304800</xdr:colOff>
      <xdr:row>50</xdr:row>
      <xdr:rowOff>85725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342899</xdr:colOff>
      <xdr:row>51</xdr:row>
      <xdr:rowOff>57150</xdr:rowOff>
    </xdr:from>
    <xdr:to>
      <xdr:col>26</xdr:col>
      <xdr:colOff>314324</xdr:colOff>
      <xdr:row>75</xdr:row>
      <xdr:rowOff>95250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534650" y="26384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701214" y="1824036"/>
          <a:ext cx="16668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515600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544175" y="18669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89"/>
  <sheetViews>
    <sheetView tabSelected="1" workbookViewId="0">
      <pane xSplit="1" ySplit="19" topLeftCell="B20" activePane="bottomRight" state="frozen"/>
      <selection pane="topRight" activeCell="B1" sqref="B1"/>
      <selection pane="bottomLeft" activeCell="A20" sqref="A20"/>
      <selection pane="bottomRight" activeCell="F89" sqref="F89"/>
    </sheetView>
  </sheetViews>
  <sheetFormatPr defaultRowHeight="15" x14ac:dyDescent="0.25"/>
  <cols>
    <col min="1" max="3" width="9.140625" style="68"/>
    <col min="4" max="4" width="10" style="68" customWidth="1"/>
    <col min="5" max="5" width="11.5703125" style="68" bestFit="1" customWidth="1"/>
    <col min="6" max="6" width="10.7109375" style="68" bestFit="1" customWidth="1"/>
    <col min="7" max="8" width="9.140625" style="68"/>
    <col min="9" max="9" width="11.28515625" style="68" customWidth="1"/>
    <col min="10" max="10" width="9.140625" style="68"/>
    <col min="11" max="11" width="9" style="68" customWidth="1"/>
    <col min="12" max="12" width="9.85546875" style="68" bestFit="1" customWidth="1"/>
    <col min="13" max="15" width="9.140625" style="68"/>
    <col min="16" max="16" width="9.28515625" style="68" customWidth="1"/>
    <col min="17" max="17" width="9.140625" style="68"/>
    <col min="18" max="18" width="9.85546875" style="68" customWidth="1"/>
    <col min="19" max="19" width="9.140625" style="68" customWidth="1"/>
    <col min="20" max="20" width="9.85546875" style="68" customWidth="1"/>
    <col min="21" max="21" width="9.140625" style="68"/>
    <col min="22" max="22" width="13.85546875" style="68" customWidth="1"/>
    <col min="23" max="23" width="13" style="68" customWidth="1"/>
    <col min="24" max="16384" width="9.140625" style="68"/>
  </cols>
  <sheetData>
    <row r="1" spans="1:28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8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8" x14ac:dyDescent="0.2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T3" s="174"/>
      <c r="U3" s="174"/>
      <c r="V3" s="174"/>
      <c r="W3" s="188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R4" s="126"/>
      <c r="S4" s="126"/>
      <c r="T4" s="171"/>
      <c r="U4" s="126"/>
      <c r="V4" s="126"/>
    </row>
    <row r="5" spans="1:28" ht="15" customHeight="1" x14ac:dyDescent="0.3">
      <c r="A5" s="1" t="s">
        <v>3</v>
      </c>
      <c r="B5" s="2"/>
      <c r="C5" s="3" t="s">
        <v>139</v>
      </c>
      <c r="D5" s="2" t="s">
        <v>4</v>
      </c>
      <c r="E5" s="1" t="s">
        <v>5</v>
      </c>
      <c r="F5" s="2"/>
      <c r="G5" s="127" t="s">
        <v>228</v>
      </c>
      <c r="H5" s="2"/>
      <c r="I5" s="69"/>
      <c r="J5" s="10"/>
      <c r="K5" s="66"/>
      <c r="L5" s="2"/>
      <c r="M5" s="224" t="s">
        <v>206</v>
      </c>
      <c r="N5" s="225"/>
      <c r="O5" s="225"/>
      <c r="P5" s="226"/>
      <c r="R5" s="175" t="s">
        <v>348</v>
      </c>
      <c r="S5" s="175"/>
      <c r="T5" s="175"/>
      <c r="U5" s="175"/>
      <c r="V5" s="175"/>
    </row>
    <row r="6" spans="1:28" ht="15.75" thickBo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65" t="s">
        <v>203</v>
      </c>
      <c r="N6" s="266"/>
      <c r="O6" s="266" t="s">
        <v>207</v>
      </c>
      <c r="P6" s="267"/>
      <c r="R6" s="175"/>
      <c r="S6" s="175"/>
      <c r="T6" s="175"/>
      <c r="U6" s="175"/>
      <c r="V6" s="175"/>
    </row>
    <row r="7" spans="1:28" ht="15.75" thickBot="1" x14ac:dyDescent="0.3">
      <c r="A7" s="1" t="s">
        <v>149</v>
      </c>
      <c r="B7" s="2"/>
      <c r="C7" s="3">
        <v>69</v>
      </c>
      <c r="D7" s="257" t="s">
        <v>363</v>
      </c>
      <c r="E7" s="258"/>
      <c r="F7" s="258"/>
      <c r="G7" s="258"/>
      <c r="H7" s="258"/>
      <c r="I7" s="258"/>
      <c r="J7" s="258"/>
      <c r="K7" s="258"/>
      <c r="L7" s="2"/>
      <c r="M7" s="227">
        <f>K89</f>
        <v>28.985507246376812</v>
      </c>
      <c r="N7" s="228"/>
      <c r="O7" s="229">
        <f>L89</f>
        <v>55.072463768115945</v>
      </c>
      <c r="P7" s="230"/>
      <c r="R7" s="175"/>
      <c r="S7" s="175"/>
      <c r="T7" s="175"/>
      <c r="U7" s="175"/>
      <c r="V7" s="175"/>
      <c r="Z7" s="106"/>
      <c r="AA7" s="106"/>
      <c r="AB7" s="106"/>
    </row>
    <row r="8" spans="1:28" x14ac:dyDescent="0.25">
      <c r="A8" s="1"/>
      <c r="B8" s="2"/>
      <c r="C8" s="4"/>
      <c r="D8" s="66"/>
      <c r="E8" s="66"/>
      <c r="F8" s="66"/>
      <c r="G8" s="66"/>
      <c r="H8" s="66"/>
      <c r="I8" s="66"/>
      <c r="J8" s="66"/>
      <c r="K8" s="66"/>
      <c r="L8" s="2"/>
      <c r="M8" s="2"/>
      <c r="N8" s="2"/>
      <c r="O8" s="2"/>
      <c r="P8" s="2"/>
      <c r="R8" s="175"/>
      <c r="S8" s="175"/>
      <c r="T8" s="175"/>
      <c r="U8" s="175"/>
      <c r="V8" s="175"/>
      <c r="Z8" s="106"/>
      <c r="AA8" s="106"/>
      <c r="AB8" s="106"/>
    </row>
    <row r="9" spans="1:28" ht="16.5" thickBot="1" x14ac:dyDescent="0.3">
      <c r="A9" s="1"/>
      <c r="B9" s="2"/>
      <c r="C9" s="66"/>
      <c r="D9" s="66"/>
      <c r="E9" s="66"/>
      <c r="F9" s="66"/>
      <c r="G9" s="66"/>
      <c r="H9" s="66"/>
      <c r="I9" s="66"/>
      <c r="J9" s="66"/>
      <c r="K9" s="66"/>
      <c r="L9" s="2"/>
      <c r="M9" s="2"/>
      <c r="N9" s="2"/>
      <c r="O9" s="2"/>
      <c r="P9" s="2"/>
      <c r="R9" s="208" t="s">
        <v>349</v>
      </c>
      <c r="S9" s="208"/>
      <c r="T9" s="208"/>
      <c r="U9" s="208"/>
      <c r="V9" s="208"/>
      <c r="W9" s="176"/>
      <c r="Z9" s="106"/>
      <c r="AA9" s="107"/>
      <c r="AB9" s="106"/>
    </row>
    <row r="10" spans="1:28" x14ac:dyDescent="0.25">
      <c r="A10" s="277" t="s">
        <v>226</v>
      </c>
      <c r="B10" s="278"/>
      <c r="C10" s="278"/>
      <c r="D10" s="279"/>
      <c r="E10" s="63"/>
      <c r="F10" s="66"/>
      <c r="G10" s="268" t="s">
        <v>225</v>
      </c>
      <c r="H10" s="269"/>
      <c r="I10" s="269"/>
      <c r="J10" s="270"/>
      <c r="K10" s="60"/>
      <c r="L10" s="2"/>
      <c r="M10" s="259" t="s">
        <v>224</v>
      </c>
      <c r="N10" s="260"/>
      <c r="O10" s="260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Z10" s="106"/>
      <c r="AA10" s="106"/>
      <c r="AB10" s="106"/>
    </row>
    <row r="11" spans="1:28" x14ac:dyDescent="0.25">
      <c r="A11" s="280"/>
      <c r="B11" s="281"/>
      <c r="C11" s="281"/>
      <c r="D11" s="282"/>
      <c r="E11" s="166">
        <f>('B-EX-001'!E11+'B-EX-002'!E11+'B-EX-003'!E11+'B-EX-004'!E11+'B-EX-005'!E11+'B-EX-006'!E11+'B-EX-007'!E11+'B-EX-008'!E11+'B-EX-009'!E11+'B-EX-010'!E11+'B-EX-012'!E11+'B-EX-013'!E11+'B-EX-014'!E11+'B-EX-015'!E11+'B-EX-016'!E11+'B-EX-017'!E11+'B-EX-018'!E11+'B-EX-019'!E11+'B-EX-020'!E11+'B-EX-021'!E11+'B-EX-022'!E11+'B-EX-023'!E11+'B-EX-024'!E11+'B-EX-025'!E11+'B-EX-026'!E11+'B-EX-027'!E11+'B-EX-028'!E11+'B-EX-029'!E11+'B-EX-030'!E11+'B-EX-031'!E11+'B-EX-032'!E11+'B-EX-033'!E11+'B-EX-034'!E11+'B-EX-035'!E11+'B-EX-037'!E11+'B-EX-038'!E11+'B-EX-039'!E11+'B-EX-040'!E11+'B-EX-041'!E11+'B-EX-042'!E11+'B-EX-043'!E11+'B-EX-044'!E11+'B-EX-045'!E11+'B-EX-046'!E11+'B-EX-047'!E11+'B-EX-048'!E11+'B-EX-049'!E11+'B-EX-050'!E11+'B-EX-051'!E11+'B-EX-052'!E11+'B-EX-053'!E11+'B-EX-054'!E11+'B-EX-055'!E11+'B-EX-056'!E11+'B-EX-057'!E11+'B-EX-058'!E11+'B-EX-059'!E11+'B-EX-060'!E11+'B-EX-061'!E11+'B-EX-062'!E11)/C7</f>
        <v>57.347826086956523</v>
      </c>
      <c r="F11" s="66"/>
      <c r="G11" s="271"/>
      <c r="H11" s="272"/>
      <c r="I11" s="272"/>
      <c r="J11" s="273"/>
      <c r="K11" s="165">
        <f>('B-EX-001'!K11+'B-EX-002'!K11+'B-EX-003'!K11+'B-EX-004'!K11+'B-EX-005'!K11+'B-EX-006'!K11+'B-EX-007'!K11+'B-EX-008'!K11+'B-EX-009'!K11+'B-EX-010'!K11+'B-EX-011'!K11+'B-EX-012'!K11+'B-EX-013'!K11+'B-EX-014'!K11+'B-EX-015'!K11+'B-EX-016'!K11+'B-EX-017'!K11+'B-EX-018'!K11+'B-EX-019'!K11+'B-EX-020'!K11+'B-EX-021'!K11+'B-EX-022'!K11+'B-EX-023'!K11+'B-EX-024'!K11+'B-EX-025'!K11+'B-EX-026'!K11+'B-EX-027'!K11+'B-EX-028'!K11+'B-EX-029'!K11+'B-EX-030'!K11+'B-EX-031'!K11+'B-EX-032'!K11+'B-EX-033'!K11+'B-EX-034'!K11+'B-EX-035'!K11+'B-EX-036'!K11+'B-EX-037'!K11+'B-EX-038'!K11+'B-EX-039'!K11+'B-EX-040'!K11+'B-EX-041'!K11+'B-EX-042'!K11+'B-EX-043'!K11+'B-EX-044'!K11+'B-EX-045'!K11+'B-EX-046'!K11+'B-EX-047'!K11+'B-EX-048'!K11+'B-EX-049'!K11+'B-EX-050'!K11+'B-EX-051'!K11+'B-EX-052'!K11+'B-EX-053'!K11+'B-EX-054'!K11+'B-EX-055'!K11+'B-EX-056'!K11+'B-EX-057'!K11+'B-EX-058'!K11+'B-EX-059'!K11+'B-EX-060'!K11+'B-EX-061'!K11+'B-EX-062'!K11)/C7</f>
        <v>72.898550724637687</v>
      </c>
      <c r="L11" s="2"/>
      <c r="M11" s="261"/>
      <c r="N11" s="262"/>
      <c r="O11" s="262"/>
      <c r="P11" s="72">
        <f>E11+K11</f>
        <v>130.24637681159422</v>
      </c>
      <c r="Q11" s="179"/>
      <c r="R11" s="180" t="s">
        <v>352</v>
      </c>
      <c r="S11" s="106"/>
      <c r="T11" s="170"/>
      <c r="U11" s="172"/>
      <c r="V11" s="181"/>
      <c r="W11" s="10"/>
      <c r="Z11" s="106"/>
      <c r="AA11" s="107"/>
      <c r="AB11" s="106"/>
    </row>
    <row r="12" spans="1:28" ht="15.75" thickBot="1" x14ac:dyDescent="0.3">
      <c r="A12" s="283"/>
      <c r="B12" s="284"/>
      <c r="C12" s="284"/>
      <c r="D12" s="285"/>
      <c r="E12" s="65"/>
      <c r="F12" s="66"/>
      <c r="G12" s="274"/>
      <c r="H12" s="275"/>
      <c r="I12" s="275"/>
      <c r="J12" s="276"/>
      <c r="K12" s="62"/>
      <c r="L12" s="2"/>
      <c r="M12" s="263"/>
      <c r="N12" s="264"/>
      <c r="O12" s="264"/>
      <c r="P12" s="59"/>
      <c r="R12" s="182" t="s">
        <v>353</v>
      </c>
      <c r="S12" s="10"/>
      <c r="T12" s="10"/>
      <c r="U12" s="10"/>
      <c r="V12" s="106"/>
      <c r="W12" s="106"/>
      <c r="Z12" s="106"/>
      <c r="AA12" s="106"/>
      <c r="AB12" s="106"/>
    </row>
    <row r="13" spans="1:28" x14ac:dyDescent="0.25">
      <c r="A13" s="1"/>
      <c r="B13" s="2"/>
      <c r="C13" s="66"/>
      <c r="D13" s="11" t="s">
        <v>13</v>
      </c>
      <c r="E13" s="164">
        <f>E11*100/P11</f>
        <v>44.030265939690658</v>
      </c>
      <c r="F13" s="66"/>
      <c r="G13" s="66"/>
      <c r="H13" s="66"/>
      <c r="I13" s="66"/>
      <c r="J13" s="11" t="s">
        <v>13</v>
      </c>
      <c r="K13" s="163">
        <f>K11*100/P11</f>
        <v>55.969734060309335</v>
      </c>
      <c r="L13" s="2"/>
      <c r="M13" s="2"/>
      <c r="N13" s="2"/>
      <c r="O13" s="2"/>
      <c r="P13" s="2"/>
      <c r="R13" s="183" t="s">
        <v>354</v>
      </c>
      <c r="S13" s="106"/>
      <c r="T13" s="106"/>
      <c r="U13" s="106"/>
      <c r="V13" s="184"/>
      <c r="W13" s="106"/>
    </row>
    <row r="14" spans="1:28" ht="15.75" thickBot="1" x14ac:dyDescent="0.3">
      <c r="A14" s="1"/>
      <c r="B14" s="2"/>
      <c r="C14" s="66"/>
      <c r="D14" s="66"/>
      <c r="E14" s="12"/>
      <c r="F14" s="71"/>
      <c r="G14" s="66"/>
      <c r="H14" s="66"/>
      <c r="I14" s="66"/>
      <c r="J14" s="66"/>
      <c r="K14" s="12"/>
      <c r="L14" s="2"/>
      <c r="M14" s="2"/>
      <c r="N14" s="2"/>
      <c r="O14" s="2"/>
      <c r="P14" s="2"/>
      <c r="Q14" s="2"/>
      <c r="R14" s="185" t="s">
        <v>348</v>
      </c>
      <c r="S14" s="186"/>
      <c r="T14" s="210" t="s">
        <v>357</v>
      </c>
      <c r="U14" s="211"/>
      <c r="V14" s="212"/>
    </row>
    <row r="15" spans="1:28" ht="18" customHeight="1" x14ac:dyDescent="0.25">
      <c r="A15" s="233" t="s">
        <v>227</v>
      </c>
      <c r="B15" s="234"/>
      <c r="C15" s="13"/>
      <c r="D15" s="239" t="s">
        <v>15</v>
      </c>
      <c r="E15" s="240"/>
      <c r="F15" s="103"/>
      <c r="G15" s="233" t="s">
        <v>16</v>
      </c>
      <c r="H15" s="234"/>
      <c r="I15" s="13"/>
      <c r="J15" s="245" t="s">
        <v>189</v>
      </c>
      <c r="K15" s="246"/>
      <c r="L15" s="102"/>
      <c r="M15" s="251" t="s">
        <v>188</v>
      </c>
      <c r="N15" s="252"/>
      <c r="O15" s="13"/>
      <c r="P15" s="2"/>
      <c r="Q15" s="187"/>
      <c r="R15" s="187"/>
      <c r="S15" s="187"/>
      <c r="T15" s="187"/>
      <c r="U15" s="187"/>
      <c r="V15" s="187"/>
      <c r="W15" s="187"/>
    </row>
    <row r="16" spans="1:28" ht="18" x14ac:dyDescent="0.25">
      <c r="A16" s="235"/>
      <c r="B16" s="236"/>
      <c r="C16" s="137">
        <f>('B-EX-001'!C16+'B-EX-002'!C16+'B-EX-003'!C16+'B-EX-004'!C16+'B-EX-005'!C16+'B-EX-006'!C16+'B-EX-007'!C16+'B-EX-008'!C16+'B-EX-009'!C16+'B-EX-010'!C16+'B-EX-012'!C16+'B-EX-013'!C16+'B-EX-014'!C16+'B-EX-015'!C16+'B-EX-016'!C16+'B-EX-017'!C16+'B-EX-018'!C16+'B-EX-019'!C16+'B-EX-020'!C16+'B-EX-021'!C16+'B-EX-022'!C16+'B-EX-023'!C16+'B-EX-024'!C16+'B-EX-025'!C16+'B-EX-026'!C16+'B-EX-027'!C16+'B-EX-028'!C16+'B-EX-029'!C16+'B-EX-030'!C16+'B-EX-031'!C16+'B-EX-032'!C16+'B-EX-033'!C16+'B-EX-034'!C16+'B-EX-035'!C16+'B-EX-037'!C16+'B-EX-038'!C16+'B-EX-039'!C16+'B-EX-040'!C16+'B-EX-041'!C16+'B-EX-042'!C16+'B-EX-043'!C16+'B-EX-044'!C16+'B-EX-045'!C16+'B-EX-046'!C16+'B-EX-047'!C16+'B-EX-048'!C16+'B-EX-049'!C16+'B-EX-050'!C16+'B-EX-051'!C16+'B-EX-052'!C16+'B-EX-053'!C16+'B-EX-054'!C16+'B-EX-055'!C16+'B-EX-056'!C16+'B-EX-057'!C16+'B-EX-058'!C16+'B-EX-059'!C16+'B-EX-060'!C16+'B-EX-061'!C16+'B-EX-062'!C16)/C7</f>
        <v>17.55072463768116</v>
      </c>
      <c r="D16" s="241"/>
      <c r="E16" s="242"/>
      <c r="F16" s="138">
        <f>('B-EX-001'!F16+'B-EX-002'!F16+'B-EX-003'!F16+'B-EX-004'!F16+'B-EX-005'!F16+'B-EX-006'!F16+'B-EX-007'!F16+'B-EX-008'!F16+'B-EX-009'!F16+'B-EX-010'!F16+'B-EX-012'!F16+'B-EX-013'!F16+'B-EX-014'!F16+'B-EX-015'!F16+'B-EX-016'!F16+'B-EX-017'!F16+'B-EX-018'!F16+'B-EX-019'!F16+'B-EX-020'!F16+'B-EX-021'!F16+'B-EX-022'!F16+'B-EX-023'!F16+'B-EX-024'!F16+'B-EX-025'!F16+'B-EX-026'!F16+'B-EX-027'!F16+'B-EX-028'!F16+'B-EX-029'!F16+'B-EX-030'!F16+'B-EX-031'!F16+'B-EX-032'!F16+'B-EX-033'!F16+'B-EX-034'!F16+'B-EX-035'!F16+'B-EX-037'!F16+'B-EX-038'!F16+'B-EX-039'!F16+'B-EX-040'!F16+'B-EX-041'!F16+'B-EX-042'!F16+'B-EX-043'!F16+'B-EX-044'!F16+'B-EX-045'!F16+'B-EX-046'!F16+'B-EX-047'!F16+'B-EX-048'!F16+'B-EX-049'!F16+'B-EX-050'!F16+'B-EX-051'!F16+'B-EX-052'!F16+'B-EX-053'!F16+'B-EX-054'!F16+'B-EX-055'!F16+'B-EX-056'!F16+'B-EX-057'!F16+'B-EX-058'!F16+'B-EX-059'!F16+'B-EX-060'!F16+'B-EX-061'!F16+'B-EX-062'!F16)/C7</f>
        <v>26.014492753623188</v>
      </c>
      <c r="G16" s="235"/>
      <c r="H16" s="236"/>
      <c r="I16" s="137">
        <f>('B-EX-001'!I16+'B-EX-002'!I16+'B-EX-003'!I16+'B-EX-004'!I16+'B-EX-005'!I16+'B-EX-006'!I16+'B-EX-007'!I16+'B-EX-008'!I16+'B-EX-009'!I16+'B-EX-010'!I16+'B-EX-012'!I16+'B-EX-013'!I16+'B-EX-014'!I16+'B-EX-015'!I16+'B-EX-016'!I16+'B-EX-017'!I16+'B-EX-018'!I16+'B-EX-019'!I16+'B-EX-020'!I16+'B-EX-021'!I16+'B-EX-022'!I16+'B-EX-023'!I16+'B-EX-024'!I16+'B-EX-025'!I16+'B-EX-026'!I16+'B-EX-027'!I16+'B-EX-028'!I16+'B-EX-029'!I16+'B-EX-030'!I16+'B-EX-031'!I16+'B-EX-032'!I16+'B-EX-033'!I16+'B-EX-034'!I16+'B-EX-035'!I16+'B-EX-037'!I16+'B-EX-038'!I16+'B-EX-039'!I16+'B-EX-040'!I16+'B-EX-041'!I16+'B-EX-042'!I16+'B-EX-043'!I16+'B-EX-044'!I16+'B-EX-045'!I16+'B-EX-046'!I16+'B-EX-047'!I16+'B-EX-048'!I16+'B-EX-049'!I16+'B-EX-050'!I16+'B-EX-051'!I16+'B-EX-052'!I16+'B-EX-053'!I16+'B-EX-054'!I16+'B-EX-055'!I16+'B-EX-056'!I16+'B-EX-057'!I16+'B-EX-058'!I16+'B-EX-059'!I16+'B-EX-060'!I16+'B-EX-061'!I16+'B-EX-062'!I16)/C7</f>
        <v>71.94202898550725</v>
      </c>
      <c r="J16" s="247"/>
      <c r="K16" s="248"/>
      <c r="L16" s="138">
        <f>('B-EX-001'!L16+'B-EX-002'!L16+'B-EX-003'!L16+'B-EX-004'!L16+'B-EX-005'!L16+'B-EX-006'!L16+'B-EX-007'!L16+'B-EX-008'!L16+'B-EX-009'!L16+'B-EX-010'!L16+'B-EX-012'!L16+'B-EX-013'!L16+'B-EX-014'!L16+'B-EX-015'!L16+'B-EX-016'!L16+'B-EX-017'!L16+'B-EX-018'!L16+'B-EX-019'!L16+'B-EX-020'!L16+'B-EX-021'!L16+'B-EX-022'!L16+'B-EX-023'!L16+'B-EX-024'!L16+'B-EX-025'!L16+'B-EX-026'!L16+'B-EX-027'!L16+'B-EX-028'!L16+'B-EX-029'!L16+'B-EX-030'!L16+'B-EX-031'!L16+'B-EX-032'!L16+'B-EX-033'!L16+'B-EX-034'!L16+'B-EX-035'!L16+'B-EX-037'!L16+'B-EX-038'!L16+'B-EX-039'!L16+'B-EX-040'!L16+'B-EX-041'!L16+'B-EX-042'!L16+'B-EX-043'!L16+'B-EX-044'!L16+'B-EX-045'!L16+'B-EX-046'!L16+'B-EX-047'!L16+'B-EX-048'!L16+'B-EX-049'!L16+'B-EX-050'!L16+'B-EX-051'!L16+'B-EX-052'!L16+'B-EX-053'!L16+'B-EX-054'!L16+'B-EX-055'!L16+'B-EX-056'!L16+'B-EX-057'!L16+'B-EX-058'!L16+'B-EX-059'!L16+'B-EX-060'!L16+'B-EX-061'!L16+'B-EX-062'!L16)/C7</f>
        <v>9.9855072463768124</v>
      </c>
      <c r="M16" s="253"/>
      <c r="N16" s="254"/>
      <c r="O16" s="137">
        <f>('B-EX-001'!O16+'B-EX-002'!O16+'B-EX-003'!O16+'B-EX-004'!O16+'B-EX-005'!O16+'B-EX-006'!O16+'B-EX-007'!O16+'B-EX-008'!O16+'B-EX-009'!O16+'B-EX-010'!O16+'B-EX-012'!O16+'B-EX-013'!O16+'B-EX-014'!O16+'B-EX-015'!O16+'B-EX-016'!O16+'B-EX-017'!O16+'B-EX-018'!O16+'B-EX-019'!O16+'B-EX-020'!O16+'B-EX-021'!O16+'B-EX-022'!O16+'B-EX-023'!O16+'B-EX-024'!O16+'B-EX-025'!O16+'B-EX-026'!O16+'B-EX-027'!O16+'B-EX-028'!O16+'B-EX-029'!O16+'B-EX-030'!O16+'B-EX-031'!O16+'B-EX-032'!O16+'B-EX-033'!O16+'B-EX-034'!O16+'B-EX-035'!O16+'B-EX-037'!O16+'B-EX-038'!O16+'B-EX-039'!O16+'B-EX-040'!O16+'B-EX-041'!O16+'B-EX-042'!O16+'B-EX-043'!O16+'B-EX-044'!O16+'B-EX-045'!O16+'B-EX-046'!O16+'B-EX-047'!O16+'B-EX-048'!O16+'B-EX-049'!O16+'B-EX-050'!O16+'B-EX-051'!O16+'B-EX-052'!O16+'B-EX-053'!O16+'B-EX-054'!O16+'B-EX-055'!O16+'B-EX-056'!O16+'B-EX-057'!O16+'B-EX-058'!O16+'B-EX-059'!O16+'B-EX-060'!O16+'B-EX-061'!O16+'B-EX-062'!O16)/C7</f>
        <v>17.275362318840578</v>
      </c>
      <c r="P16" s="2"/>
      <c r="Q16" s="2"/>
      <c r="V16" s="105"/>
    </row>
    <row r="17" spans="1:26" ht="18.75" thickBot="1" x14ac:dyDescent="0.3">
      <c r="A17" s="237"/>
      <c r="B17" s="238"/>
      <c r="C17" s="18"/>
      <c r="D17" s="243"/>
      <c r="E17" s="244"/>
      <c r="F17" s="104"/>
      <c r="G17" s="237"/>
      <c r="H17" s="238"/>
      <c r="I17" s="18"/>
      <c r="J17" s="249"/>
      <c r="K17" s="250"/>
      <c r="L17" s="104"/>
      <c r="M17" s="255"/>
      <c r="N17" s="256"/>
      <c r="O17" s="20"/>
      <c r="P17" s="2"/>
      <c r="Q17" s="2"/>
    </row>
    <row r="18" spans="1:26" ht="15.75" thickBot="1" x14ac:dyDescent="0.3">
      <c r="A18" s="1"/>
      <c r="B18" s="2"/>
      <c r="C18" s="66"/>
      <c r="D18" s="66"/>
      <c r="E18" s="66"/>
      <c r="F18" s="66"/>
      <c r="G18" s="66"/>
      <c r="H18" s="66"/>
      <c r="I18" s="66"/>
      <c r="J18" s="66"/>
      <c r="K18" s="66"/>
      <c r="L18" s="2"/>
      <c r="M18" s="2"/>
      <c r="N18" s="2"/>
      <c r="O18" s="2"/>
      <c r="P18" s="2"/>
      <c r="Q18" s="2"/>
    </row>
    <row r="19" spans="1:26" ht="15.75" thickBot="1" x14ac:dyDescent="0.3">
      <c r="A19" s="128" t="s">
        <v>223</v>
      </c>
      <c r="B19" s="90" t="s">
        <v>199</v>
      </c>
      <c r="C19" s="80" t="s">
        <v>200</v>
      </c>
      <c r="D19" s="80" t="s">
        <v>190</v>
      </c>
      <c r="E19" s="80" t="s">
        <v>191</v>
      </c>
      <c r="F19" s="80" t="s">
        <v>192</v>
      </c>
      <c r="G19" s="80" t="s">
        <v>193</v>
      </c>
      <c r="H19" s="95" t="s">
        <v>194</v>
      </c>
      <c r="I19" s="98" t="s">
        <v>201</v>
      </c>
      <c r="J19" s="96" t="s">
        <v>198</v>
      </c>
      <c r="K19" s="99" t="s">
        <v>195</v>
      </c>
      <c r="L19" s="98" t="s">
        <v>197</v>
      </c>
      <c r="M19" s="213" t="s">
        <v>218</v>
      </c>
      <c r="N19" s="232"/>
      <c r="O19" s="81" t="s">
        <v>219</v>
      </c>
      <c r="P19" s="115" t="s">
        <v>229</v>
      </c>
      <c r="Q19" s="116" t="s">
        <v>230</v>
      </c>
      <c r="R19" s="116" t="s">
        <v>231</v>
      </c>
    </row>
    <row r="20" spans="1:26" ht="15.75" thickBot="1" x14ac:dyDescent="0.3">
      <c r="A20" s="142" t="s">
        <v>247</v>
      </c>
      <c r="B20" s="146">
        <f>'B-EX-001'!E13</f>
        <v>68.085106382978722</v>
      </c>
      <c r="C20" s="147">
        <f>'B-EX-001'!K13</f>
        <v>31.914893617021278</v>
      </c>
      <c r="D20" s="117">
        <f>'B-EX-001'!C16</f>
        <v>18</v>
      </c>
      <c r="E20" s="117">
        <f>'B-EX-001'!F16</f>
        <v>18</v>
      </c>
      <c r="F20" s="117">
        <f>'B-EX-001'!I16</f>
        <v>0</v>
      </c>
      <c r="G20" s="117">
        <f>'B-EX-001'!L16</f>
        <v>18</v>
      </c>
      <c r="H20" s="118">
        <f>'B-EX-001'!O16</f>
        <v>2</v>
      </c>
      <c r="I20" s="158" t="str">
        <f>IF(J20=1,"Graduado",IF(J20=2,"Especialista",IF(J20=3,"Mestre",IF(J20=4,"Doutor",IF(J20=5,"Pós-Doutor")))))</f>
        <v>Mestre</v>
      </c>
      <c r="J20" s="117">
        <f>'B-EX-001'!C7</f>
        <v>3</v>
      </c>
      <c r="K20" s="147" t="str">
        <f>'B-EX-001'!M7</f>
        <v>Não</v>
      </c>
      <c r="L20" s="147" t="str">
        <f>'B-EX-001'!O7</f>
        <v>Não</v>
      </c>
      <c r="M20" s="231" t="s">
        <v>210</v>
      </c>
      <c r="N20" s="231"/>
      <c r="O20" s="118" t="s">
        <v>214</v>
      </c>
      <c r="P20" s="91" t="str">
        <f>'B-EX-001'!R17</f>
        <v>CLT-H</v>
      </c>
      <c r="Q20" s="117">
        <f>'B-EX-001'!S17</f>
        <v>14</v>
      </c>
      <c r="R20" s="118" t="str">
        <f>'B-EX-001'!T17</f>
        <v>Auxiliar</v>
      </c>
      <c r="V20" s="169" t="s">
        <v>185</v>
      </c>
      <c r="W20" s="114" t="s">
        <v>186</v>
      </c>
      <c r="X20" s="81" t="s">
        <v>13</v>
      </c>
      <c r="Y20" s="2"/>
    </row>
    <row r="21" spans="1:26" x14ac:dyDescent="0.25">
      <c r="A21" s="143" t="s">
        <v>248</v>
      </c>
      <c r="B21" s="148">
        <f>'B-EX-002'!E13</f>
        <v>0</v>
      </c>
      <c r="C21" s="94">
        <f>'B-EX-002'!K13</f>
        <v>100</v>
      </c>
      <c r="D21" s="135">
        <f>'B-EX-002'!C16</f>
        <v>18</v>
      </c>
      <c r="E21" s="135">
        <f>'B-EX-002'!F16</f>
        <v>18</v>
      </c>
      <c r="F21" s="135">
        <f>'B-EX-002'!I16</f>
        <v>0</v>
      </c>
      <c r="G21" s="135">
        <f>'B-EX-002'!L16</f>
        <v>0</v>
      </c>
      <c r="H21" s="149">
        <f>'B-EX-002'!O16</f>
        <v>20</v>
      </c>
      <c r="I21" s="97" t="str">
        <f t="shared" ref="I21:I81" si="0">IF(J21=1,"Graduado",IF(J21=2,"Especialista",IF(J21=3,"Mestre",IF(J21=4,"Doutor",IF(J21=5,"Pós-Doutor")))))</f>
        <v>Mestre</v>
      </c>
      <c r="J21" s="134">
        <f>'B-EX-002'!C7</f>
        <v>3</v>
      </c>
      <c r="K21" s="93" t="str">
        <f>'B-EX-002'!M7</f>
        <v>Não</v>
      </c>
      <c r="L21" s="93" t="str">
        <f>'B-EX-002'!O7</f>
        <v>Não</v>
      </c>
      <c r="M21" s="223" t="s">
        <v>208</v>
      </c>
      <c r="N21" s="223"/>
      <c r="O21" s="119" t="s">
        <v>212</v>
      </c>
      <c r="P21" s="85" t="str">
        <f>'B-EX-002'!R17</f>
        <v>CLT-H</v>
      </c>
      <c r="Q21" s="134">
        <f>'B-EX-002'!S17</f>
        <v>20</v>
      </c>
      <c r="R21" s="119" t="str">
        <f>'B-EX-002'!T17</f>
        <v>Adjunto</v>
      </c>
      <c r="V21" s="75" t="s">
        <v>180</v>
      </c>
      <c r="W21" s="91">
        <v>2</v>
      </c>
      <c r="X21" s="82">
        <f>W21*100/$W$26</f>
        <v>2.8985507246376812</v>
      </c>
      <c r="Y21" s="2"/>
    </row>
    <row r="22" spans="1:26" x14ac:dyDescent="0.25">
      <c r="A22" s="143" t="s">
        <v>249</v>
      </c>
      <c r="B22" s="148">
        <f>'B-EX-003'!E13</f>
        <v>17.391304347826086</v>
      </c>
      <c r="C22" s="94">
        <f>'B-EX-003'!K13</f>
        <v>82.608695652173907</v>
      </c>
      <c r="D22" s="135">
        <f>'B-EX-003'!C16</f>
        <v>19</v>
      </c>
      <c r="E22" s="135">
        <f>'B-EX-003'!F16</f>
        <v>18</v>
      </c>
      <c r="F22" s="135">
        <f>'B-EX-003'!I16</f>
        <v>24</v>
      </c>
      <c r="G22" s="135">
        <f>'B-EX-003'!L16</f>
        <v>0</v>
      </c>
      <c r="H22" s="149">
        <f>'B-EX-003'!O16</f>
        <v>13</v>
      </c>
      <c r="I22" s="97" t="str">
        <f t="shared" si="0"/>
        <v>Especialista</v>
      </c>
      <c r="J22" s="134">
        <f>'B-EX-003'!C7</f>
        <v>2</v>
      </c>
      <c r="K22" s="93" t="str">
        <f>'B-EX-003'!M7</f>
        <v>Não</v>
      </c>
      <c r="L22" s="93" t="str">
        <f>'B-EX-003'!O7</f>
        <v>Sim</v>
      </c>
      <c r="M22" s="223" t="s">
        <v>208</v>
      </c>
      <c r="N22" s="223"/>
      <c r="O22" s="119" t="s">
        <v>212</v>
      </c>
      <c r="P22" s="85" t="str">
        <f>'B-EX-003'!R17</f>
        <v>Outro</v>
      </c>
      <c r="Q22" s="134">
        <f>'B-EX-003'!S17</f>
        <v>20</v>
      </c>
      <c r="R22" s="119" t="str">
        <f>'B-EX-003'!T17</f>
        <v>Adjunto</v>
      </c>
      <c r="V22" s="79" t="s">
        <v>181</v>
      </c>
      <c r="W22" s="83">
        <v>13</v>
      </c>
      <c r="X22" s="84">
        <f>W22*100/$W$26</f>
        <v>18.840579710144926</v>
      </c>
    </row>
    <row r="23" spans="1:26" x14ac:dyDescent="0.25">
      <c r="A23" s="143" t="s">
        <v>250</v>
      </c>
      <c r="B23" s="150">
        <f>'B-EX-004'!E13</f>
        <v>15.625</v>
      </c>
      <c r="C23" s="93">
        <f>'B-EX-004'!K13</f>
        <v>84.375</v>
      </c>
      <c r="D23" s="101">
        <f>'B-EX-004'!C16</f>
        <v>19</v>
      </c>
      <c r="E23" s="101">
        <f>'B-EX-004'!F16</f>
        <v>10</v>
      </c>
      <c r="F23" s="101">
        <f>'B-EX-004'!I16</f>
        <v>4</v>
      </c>
      <c r="G23" s="101">
        <f>'B-EX-004'!L16</f>
        <v>0</v>
      </c>
      <c r="H23" s="151">
        <f>'B-EX-004'!O16</f>
        <v>24</v>
      </c>
      <c r="I23" s="97" t="str">
        <f t="shared" si="0"/>
        <v>Especialista</v>
      </c>
      <c r="J23" s="134">
        <f>'B-EX-004'!C7</f>
        <v>2</v>
      </c>
      <c r="K23" s="93" t="str">
        <f>'B-EX-004'!M7</f>
        <v>Não</v>
      </c>
      <c r="L23" s="93" t="str">
        <f>'B-EX-004'!O7</f>
        <v>Sim</v>
      </c>
      <c r="M23" s="223" t="s">
        <v>208</v>
      </c>
      <c r="N23" s="223"/>
      <c r="O23" s="119" t="s">
        <v>212</v>
      </c>
      <c r="P23" s="85" t="str">
        <f>'B-EX-004'!R17</f>
        <v>CLT</v>
      </c>
      <c r="Q23" s="134">
        <f>'B-EX-004'!S17</f>
        <v>40</v>
      </c>
      <c r="R23" s="119" t="str">
        <f>'B-EX-004'!T17</f>
        <v>Adjunto</v>
      </c>
      <c r="V23" s="76" t="s">
        <v>182</v>
      </c>
      <c r="W23" s="85">
        <v>44</v>
      </c>
      <c r="X23" s="86">
        <f>W23*100/$W$26</f>
        <v>63.768115942028984</v>
      </c>
    </row>
    <row r="24" spans="1:26" x14ac:dyDescent="0.25">
      <c r="A24" s="143" t="s">
        <v>251</v>
      </c>
      <c r="B24" s="148">
        <f>'B-EX-005'!E13</f>
        <v>60.444444444444443</v>
      </c>
      <c r="C24" s="94">
        <f>'B-EX-005'!K13</f>
        <v>39.555555555555557</v>
      </c>
      <c r="D24" s="100">
        <f>'B-EX-005'!C16</f>
        <v>21</v>
      </c>
      <c r="E24" s="100">
        <f>'B-EX-005'!F16</f>
        <v>27</v>
      </c>
      <c r="F24" s="100">
        <f>'B-EX-005'!I16</f>
        <v>84</v>
      </c>
      <c r="G24" s="100">
        <f>'B-EX-005'!L16</f>
        <v>52</v>
      </c>
      <c r="H24" s="152">
        <f>'B-EX-005'!O16</f>
        <v>35</v>
      </c>
      <c r="I24" s="97" t="str">
        <f t="shared" si="0"/>
        <v>Mestre</v>
      </c>
      <c r="J24" s="101">
        <f>'B-EX-005'!C7</f>
        <v>3</v>
      </c>
      <c r="K24" s="101" t="str">
        <f>'B-EX-005'!M7</f>
        <v>Não</v>
      </c>
      <c r="L24" s="101" t="str">
        <f>'B-EX-005'!O7</f>
        <v>Sim</v>
      </c>
      <c r="M24" s="223" t="s">
        <v>210</v>
      </c>
      <c r="N24" s="223"/>
      <c r="O24" s="119" t="s">
        <v>214</v>
      </c>
      <c r="P24" s="85" t="str">
        <f>'B-EX-005'!R17</f>
        <v>CLT</v>
      </c>
      <c r="Q24" s="134">
        <f>'B-EX-005'!S17</f>
        <v>40</v>
      </c>
      <c r="R24" s="119" t="str">
        <f>'B-EX-005'!T17</f>
        <v>Adjunto</v>
      </c>
      <c r="V24" s="77" t="s">
        <v>183</v>
      </c>
      <c r="W24" s="85">
        <v>10</v>
      </c>
      <c r="X24" s="86">
        <f>W24*100/$W$26</f>
        <v>14.492753623188406</v>
      </c>
    </row>
    <row r="25" spans="1:26" ht="15.75" thickBot="1" x14ac:dyDescent="0.3">
      <c r="A25" s="143" t="s">
        <v>252</v>
      </c>
      <c r="B25" s="148">
        <f>'B-EX-006'!E13</f>
        <v>76.571428571428569</v>
      </c>
      <c r="C25" s="94">
        <f>'B-EX-006'!K13</f>
        <v>23.428571428571427</v>
      </c>
      <c r="D25" s="100">
        <f>'B-EX-006'!C16</f>
        <v>19</v>
      </c>
      <c r="E25" s="100">
        <f>'B-EX-006'!F16</f>
        <v>18</v>
      </c>
      <c r="F25" s="100">
        <f>'B-EX-006'!I16</f>
        <v>195</v>
      </c>
      <c r="G25" s="100">
        <f>'B-EX-006'!L16</f>
        <v>14</v>
      </c>
      <c r="H25" s="152">
        <f>'B-EX-006'!O16</f>
        <v>4</v>
      </c>
      <c r="I25" s="97" t="str">
        <f t="shared" si="0"/>
        <v>Mestre</v>
      </c>
      <c r="J25" s="101">
        <f>'B-EX-006'!C7</f>
        <v>3</v>
      </c>
      <c r="K25" s="101" t="str">
        <f>'B-EX-006'!M7</f>
        <v>Não</v>
      </c>
      <c r="L25" s="101" t="str">
        <f>'B-EX-006'!O7</f>
        <v>Não</v>
      </c>
      <c r="M25" s="223" t="s">
        <v>210</v>
      </c>
      <c r="N25" s="223"/>
      <c r="O25" s="119" t="s">
        <v>216</v>
      </c>
      <c r="P25" s="85" t="str">
        <f>'B-EX-006'!R17</f>
        <v>CLT-H</v>
      </c>
      <c r="Q25" s="134">
        <f>'B-EX-006'!S17</f>
        <v>7</v>
      </c>
      <c r="R25" s="119" t="str">
        <f>'B-EX-006'!T17</f>
        <v>Assistente</v>
      </c>
      <c r="V25" s="78" t="s">
        <v>184</v>
      </c>
      <c r="W25" s="87">
        <v>0</v>
      </c>
      <c r="X25" s="88">
        <f>W25*100/$W$26</f>
        <v>0</v>
      </c>
    </row>
    <row r="26" spans="1:26" ht="15.75" thickBot="1" x14ac:dyDescent="0.3">
      <c r="A26" s="143" t="s">
        <v>253</v>
      </c>
      <c r="B26" s="148">
        <f>'B-EX-007'!E13</f>
        <v>69.696969696969703</v>
      </c>
      <c r="C26" s="94">
        <f>'B-EX-007'!K13</f>
        <v>30.303030303030305</v>
      </c>
      <c r="D26" s="100">
        <f>'B-EX-007'!C16</f>
        <v>17</v>
      </c>
      <c r="E26" s="100">
        <f>'B-EX-007'!F16</f>
        <v>18</v>
      </c>
      <c r="F26" s="100">
        <f>'B-EX-007'!I16</f>
        <v>24</v>
      </c>
      <c r="G26" s="100">
        <f>'B-EX-007'!L16</f>
        <v>3</v>
      </c>
      <c r="H26" s="152">
        <f>'B-EX-007'!O16</f>
        <v>1</v>
      </c>
      <c r="I26" s="97" t="str">
        <f t="shared" si="0"/>
        <v>Mestre</v>
      </c>
      <c r="J26" s="101">
        <f>'B-EX-007'!C7</f>
        <v>3</v>
      </c>
      <c r="K26" s="101" t="str">
        <f>'B-EX-007'!M7</f>
        <v>Não</v>
      </c>
      <c r="L26" s="101" t="str">
        <f>'B-EX-007'!O7</f>
        <v>Não</v>
      </c>
      <c r="M26" s="223" t="s">
        <v>210</v>
      </c>
      <c r="N26" s="223"/>
      <c r="O26" s="119" t="s">
        <v>214</v>
      </c>
      <c r="P26" s="85" t="str">
        <f>'B-EX-007'!R17</f>
        <v>CLT</v>
      </c>
      <c r="Q26" s="134">
        <f>'B-EX-007'!S17</f>
        <v>40</v>
      </c>
      <c r="R26" s="119" t="str">
        <f>'B-EX-007'!T17</f>
        <v>Assistente</v>
      </c>
      <c r="W26" s="89">
        <f>SUM(W21:W25)</f>
        <v>69</v>
      </c>
    </row>
    <row r="27" spans="1:26" ht="15.75" thickBot="1" x14ac:dyDescent="0.3">
      <c r="A27" s="143" t="s">
        <v>254</v>
      </c>
      <c r="B27" s="148">
        <f>'B-EX-008'!E13</f>
        <v>31.147540983606557</v>
      </c>
      <c r="C27" s="94">
        <f>'B-EX-008'!K13</f>
        <v>68.852459016393439</v>
      </c>
      <c r="D27" s="100">
        <f>'B-EX-008'!C16</f>
        <v>17</v>
      </c>
      <c r="E27" s="100">
        <f>'B-EX-008'!F16</f>
        <v>18</v>
      </c>
      <c r="F27" s="100">
        <f>'B-EX-008'!I16</f>
        <v>15</v>
      </c>
      <c r="G27" s="100">
        <f>'B-EX-008'!L16</f>
        <v>6</v>
      </c>
      <c r="H27" s="152">
        <f>'B-EX-008'!O16</f>
        <v>2</v>
      </c>
      <c r="I27" s="97" t="str">
        <f t="shared" si="0"/>
        <v>Mestre</v>
      </c>
      <c r="J27" s="101">
        <f>'B-EX-008'!C7</f>
        <v>3</v>
      </c>
      <c r="K27" s="101" t="str">
        <f>'B-EX-008'!M7</f>
        <v>Sim</v>
      </c>
      <c r="L27" s="101" t="str">
        <f>'B-EX-008'!O7</f>
        <v>Não</v>
      </c>
      <c r="M27" s="223" t="s">
        <v>209</v>
      </c>
      <c r="N27" s="223"/>
      <c r="O27" s="119" t="s">
        <v>213</v>
      </c>
      <c r="P27" s="85" t="str">
        <f>'B-EX-008'!R17</f>
        <v>CLT-H</v>
      </c>
      <c r="Q27" s="134">
        <f>'B-EX-008'!S17</f>
        <v>20</v>
      </c>
      <c r="R27" s="119" t="str">
        <f>'B-EX-008'!T17</f>
        <v>Assistente</v>
      </c>
    </row>
    <row r="28" spans="1:26" ht="15.75" thickBot="1" x14ac:dyDescent="0.3">
      <c r="A28" s="143" t="s">
        <v>255</v>
      </c>
      <c r="B28" s="148">
        <f>'B-EX-009'!E13</f>
        <v>3.9215686274509802</v>
      </c>
      <c r="C28" s="206">
        <f>'B-EX-009'!K13</f>
        <v>96.078431372549019</v>
      </c>
      <c r="D28" s="100">
        <f>'B-EX-009'!C16</f>
        <v>22</v>
      </c>
      <c r="E28" s="100">
        <f>'B-EX-009'!F16</f>
        <v>33</v>
      </c>
      <c r="F28" s="100">
        <f>'B-EX-009'!I16</f>
        <v>15</v>
      </c>
      <c r="G28" s="100">
        <f>'B-EX-009'!L16</f>
        <v>2</v>
      </c>
      <c r="H28" s="152">
        <f>'B-EX-009'!O16</f>
        <v>18</v>
      </c>
      <c r="I28" s="97" t="str">
        <f t="shared" si="0"/>
        <v>Mestre</v>
      </c>
      <c r="J28" s="101">
        <f>'B-EX-009'!C7</f>
        <v>3</v>
      </c>
      <c r="K28" s="101" t="str">
        <f>'B-EX-009'!M7</f>
        <v>Sim</v>
      </c>
      <c r="L28" s="101" t="str">
        <f>'B-EX-009'!O7</f>
        <v>Não</v>
      </c>
      <c r="M28" s="223" t="s">
        <v>208</v>
      </c>
      <c r="N28" s="223"/>
      <c r="O28" s="119" t="s">
        <v>212</v>
      </c>
      <c r="P28" s="85" t="str">
        <f>'B-EX-009'!R17</f>
        <v>Outro</v>
      </c>
      <c r="Q28" s="134">
        <f>'B-EX-009'!S17</f>
        <v>20</v>
      </c>
      <c r="R28" s="119" t="str">
        <f>'B-EX-009'!T17</f>
        <v>Assistente</v>
      </c>
      <c r="U28" s="213" t="s">
        <v>218</v>
      </c>
      <c r="V28" s="214"/>
      <c r="W28" s="96" t="s">
        <v>186</v>
      </c>
      <c r="X28" s="110" t="s">
        <v>13</v>
      </c>
      <c r="Y28" s="108" t="s">
        <v>220</v>
      </c>
      <c r="Z28" s="110"/>
    </row>
    <row r="29" spans="1:26" ht="15" customHeight="1" x14ac:dyDescent="0.25">
      <c r="A29" s="143" t="s">
        <v>256</v>
      </c>
      <c r="B29" s="148">
        <f>'B-EX-010'!E13</f>
        <v>21.238938053097346</v>
      </c>
      <c r="C29" s="94">
        <f>'B-EX-010'!K13</f>
        <v>78.761061946902657</v>
      </c>
      <c r="D29" s="100">
        <f>'B-EX-010'!C16</f>
        <v>17</v>
      </c>
      <c r="E29" s="100">
        <f>'B-EX-010'!F16</f>
        <v>10</v>
      </c>
      <c r="F29" s="100">
        <f>'B-EX-010'!I16</f>
        <v>0</v>
      </c>
      <c r="G29" s="100">
        <f>'B-EX-010'!L16</f>
        <v>6</v>
      </c>
      <c r="H29" s="152">
        <f>'B-EX-010'!O16</f>
        <v>31</v>
      </c>
      <c r="I29" s="97" t="str">
        <f t="shared" si="0"/>
        <v>Especialista</v>
      </c>
      <c r="J29" s="101">
        <f>'B-EX-010'!C7</f>
        <v>2</v>
      </c>
      <c r="K29" s="101" t="str">
        <f>'B-EX-010'!M7</f>
        <v>Não</v>
      </c>
      <c r="L29" s="101" t="str">
        <f>'B-EX-010'!O7</f>
        <v>Não</v>
      </c>
      <c r="M29" s="223" t="s">
        <v>209</v>
      </c>
      <c r="N29" s="223"/>
      <c r="O29" s="119" t="s">
        <v>213</v>
      </c>
      <c r="P29" s="85" t="str">
        <f>'B-EX-010'!R17</f>
        <v>CLT</v>
      </c>
      <c r="Q29" s="134">
        <f>'B-EX-010'!S17</f>
        <v>40</v>
      </c>
      <c r="R29" s="119" t="str">
        <f>'B-EX-010'!T17</f>
        <v>Assistente</v>
      </c>
      <c r="U29" s="83" t="s">
        <v>212</v>
      </c>
      <c r="V29" s="191" t="s">
        <v>208</v>
      </c>
      <c r="W29" s="197">
        <v>14</v>
      </c>
      <c r="X29" s="194">
        <f>W29*100/$W$34</f>
        <v>20.289855072463769</v>
      </c>
      <c r="Y29" s="215">
        <f>SUM(W29:W30)</f>
        <v>36</v>
      </c>
      <c r="Z29" s="219" t="s">
        <v>221</v>
      </c>
    </row>
    <row r="30" spans="1:26" ht="15.75" thickBot="1" x14ac:dyDescent="0.3">
      <c r="A30" s="143" t="s">
        <v>257</v>
      </c>
      <c r="B30" s="148">
        <f>'B-EX-011'!E13</f>
        <v>34.391534391534393</v>
      </c>
      <c r="C30" s="94">
        <f>'B-EX-011'!K13</f>
        <v>65.608465608465607</v>
      </c>
      <c r="D30" s="100">
        <f>'B-EX-011'!C16</f>
        <v>27</v>
      </c>
      <c r="E30" s="100">
        <f>'B-EX-011'!F16</f>
        <v>52</v>
      </c>
      <c r="F30" s="100">
        <f>'B-EX-011'!I16</f>
        <v>164</v>
      </c>
      <c r="G30" s="100">
        <f>'B-EX-011'!L16</f>
        <v>2</v>
      </c>
      <c r="H30" s="152">
        <f>'B-EX-011'!O16</f>
        <v>5</v>
      </c>
      <c r="I30" s="97" t="str">
        <f t="shared" si="0"/>
        <v>Doutor</v>
      </c>
      <c r="J30" s="101">
        <f>'B-EX-011'!C7</f>
        <v>4</v>
      </c>
      <c r="K30" s="101" t="str">
        <f>'B-EX-011'!M7</f>
        <v>Não</v>
      </c>
      <c r="L30" s="101" t="str">
        <f>'B-EX-011'!O7</f>
        <v>Sim</v>
      </c>
      <c r="M30" s="223" t="s">
        <v>209</v>
      </c>
      <c r="N30" s="223"/>
      <c r="O30" s="119" t="s">
        <v>213</v>
      </c>
      <c r="P30" s="85" t="str">
        <f>'B-EX-011'!R17</f>
        <v>CLT</v>
      </c>
      <c r="Q30" s="134">
        <f>'B-EX-011'!S17</f>
        <v>40</v>
      </c>
      <c r="R30" s="119" t="str">
        <f>'B-EX-011'!T17</f>
        <v>Auxiliar</v>
      </c>
      <c r="U30" s="85" t="s">
        <v>213</v>
      </c>
      <c r="V30" s="192" t="s">
        <v>209</v>
      </c>
      <c r="W30" s="198">
        <v>22</v>
      </c>
      <c r="X30" s="194">
        <f t="shared" ref="X30:X33" si="1">W30*100/$W$34</f>
        <v>31.884057971014492</v>
      </c>
      <c r="Y30" s="216"/>
      <c r="Z30" s="220"/>
    </row>
    <row r="31" spans="1:26" ht="15.75" thickBot="1" x14ac:dyDescent="0.3">
      <c r="A31" s="143" t="s">
        <v>258</v>
      </c>
      <c r="B31" s="148">
        <f>'B-EX-012'!E13</f>
        <v>27.358490566037737</v>
      </c>
      <c r="C31" s="94">
        <f>'B-EX-012'!K13</f>
        <v>72.64150943396227</v>
      </c>
      <c r="D31" s="100">
        <f>'B-EX-012'!C16</f>
        <v>28</v>
      </c>
      <c r="E31" s="100">
        <f>'B-EX-012'!F16</f>
        <v>52</v>
      </c>
      <c r="F31" s="100">
        <f>'B-EX-012'!I16</f>
        <v>0</v>
      </c>
      <c r="G31" s="100">
        <f>'B-EX-012'!L16</f>
        <v>0</v>
      </c>
      <c r="H31" s="152">
        <f>'B-EX-012'!O16</f>
        <v>15</v>
      </c>
      <c r="I31" s="97" t="str">
        <f t="shared" si="0"/>
        <v>Doutor</v>
      </c>
      <c r="J31" s="101">
        <f>'B-EX-012'!C7</f>
        <v>4</v>
      </c>
      <c r="K31" s="101" t="str">
        <f>'B-EX-012'!M7</f>
        <v>Não</v>
      </c>
      <c r="L31" s="101" t="str">
        <f>'B-EX-012'!O7</f>
        <v>Sim</v>
      </c>
      <c r="M31" s="223" t="s">
        <v>209</v>
      </c>
      <c r="N31" s="223"/>
      <c r="O31" s="119" t="s">
        <v>213</v>
      </c>
      <c r="P31" s="85" t="str">
        <f>'B-EX-012'!R17</f>
        <v>CLT</v>
      </c>
      <c r="Q31" s="134">
        <f>'B-EX-012'!S17</f>
        <v>40</v>
      </c>
      <c r="R31" s="119" t="str">
        <f>'B-EX-012'!T17</f>
        <v>Titular</v>
      </c>
      <c r="U31" s="85" t="s">
        <v>217</v>
      </c>
      <c r="V31" s="192" t="s">
        <v>215</v>
      </c>
      <c r="W31" s="198">
        <v>18</v>
      </c>
      <c r="X31" s="194">
        <f t="shared" si="1"/>
        <v>26.086956521739129</v>
      </c>
    </row>
    <row r="32" spans="1:26" ht="15" customHeight="1" x14ac:dyDescent="0.25">
      <c r="A32" s="143" t="s">
        <v>259</v>
      </c>
      <c r="B32" s="148">
        <f>'B-EX-013'!E13</f>
        <v>71.565495207667738</v>
      </c>
      <c r="C32" s="94">
        <f>'B-EX-013'!K13</f>
        <v>28.43450479233227</v>
      </c>
      <c r="D32" s="100">
        <f>'B-EX-013'!C16</f>
        <v>30</v>
      </c>
      <c r="E32" s="100">
        <f>'B-EX-013'!F16</f>
        <v>64</v>
      </c>
      <c r="F32" s="100">
        <f>'B-EX-013'!I16</f>
        <v>448</v>
      </c>
      <c r="G32" s="100">
        <f>'B-EX-013'!L16</f>
        <v>70</v>
      </c>
      <c r="H32" s="152">
        <f>'B-EX-013'!O16</f>
        <v>39</v>
      </c>
      <c r="I32" s="97" t="str">
        <f t="shared" si="0"/>
        <v>Doutor</v>
      </c>
      <c r="J32" s="101">
        <f>'B-EX-013'!C7</f>
        <v>4</v>
      </c>
      <c r="K32" s="101" t="str">
        <f>'B-EX-013'!M7</f>
        <v>Não</v>
      </c>
      <c r="L32" s="101" t="str">
        <f>'B-EX-013'!O7</f>
        <v>Sim</v>
      </c>
      <c r="M32" s="223" t="s">
        <v>210</v>
      </c>
      <c r="N32" s="223"/>
      <c r="O32" s="119" t="s">
        <v>214</v>
      </c>
      <c r="P32" s="85" t="str">
        <f>'B-EX-013'!R17</f>
        <v>CLT</v>
      </c>
      <c r="Q32" s="134">
        <f>'B-EX-013'!S17</f>
        <v>20</v>
      </c>
      <c r="R32" s="119" t="str">
        <f>'B-EX-013'!T17</f>
        <v>Titular</v>
      </c>
      <c r="U32" s="85" t="s">
        <v>214</v>
      </c>
      <c r="V32" s="192" t="s">
        <v>210</v>
      </c>
      <c r="W32" s="198">
        <v>13</v>
      </c>
      <c r="X32" s="194">
        <f t="shared" si="1"/>
        <v>18.840579710144926</v>
      </c>
      <c r="Y32" s="217">
        <f>SUM(X32:X33)</f>
        <v>21.739130434782606</v>
      </c>
      <c r="Z32" s="221" t="s">
        <v>222</v>
      </c>
    </row>
    <row r="33" spans="1:26" ht="15.75" thickBot="1" x14ac:dyDescent="0.3">
      <c r="A33" s="143" t="s">
        <v>260</v>
      </c>
      <c r="B33" s="148">
        <f>'B-EX-014'!E13</f>
        <v>30.303030303030305</v>
      </c>
      <c r="C33" s="94">
        <f>'B-EX-014'!K13</f>
        <v>69.696969696969703</v>
      </c>
      <c r="D33" s="100">
        <f>'B-EX-014'!C16</f>
        <v>27</v>
      </c>
      <c r="E33" s="100">
        <f>'B-EX-014'!F16</f>
        <v>56</v>
      </c>
      <c r="F33" s="100">
        <f>'B-EX-014'!I16</f>
        <v>16</v>
      </c>
      <c r="G33" s="100">
        <f>'B-EX-014'!L16</f>
        <v>1</v>
      </c>
      <c r="H33" s="152">
        <f>'B-EX-014'!O16</f>
        <v>6</v>
      </c>
      <c r="I33" s="97" t="str">
        <f t="shared" si="0"/>
        <v>Doutor</v>
      </c>
      <c r="J33" s="101">
        <f>'B-EX-014'!C7</f>
        <v>4</v>
      </c>
      <c r="K33" s="101" t="str">
        <f>'B-EX-014'!M7</f>
        <v>Não</v>
      </c>
      <c r="L33" s="101" t="str">
        <f>'B-EX-014'!O7</f>
        <v>Não</v>
      </c>
      <c r="M33" s="223" t="s">
        <v>209</v>
      </c>
      <c r="N33" s="223"/>
      <c r="O33" s="119" t="s">
        <v>213</v>
      </c>
      <c r="P33" s="85" t="str">
        <f>'B-EX-014'!R17</f>
        <v>Outro</v>
      </c>
      <c r="Q33" s="134">
        <f>'B-EX-014'!S17</f>
        <v>40</v>
      </c>
      <c r="R33" s="119" t="str">
        <f>'B-EX-014'!T17</f>
        <v>Auxiliar</v>
      </c>
      <c r="U33" s="87" t="s">
        <v>216</v>
      </c>
      <c r="V33" s="193" t="s">
        <v>211</v>
      </c>
      <c r="W33" s="199">
        <v>2</v>
      </c>
      <c r="X33" s="125">
        <f t="shared" si="1"/>
        <v>2.8985507246376812</v>
      </c>
      <c r="Y33" s="218"/>
      <c r="Z33" s="222"/>
    </row>
    <row r="34" spans="1:26" ht="15.75" thickBot="1" x14ac:dyDescent="0.3">
      <c r="A34" s="143" t="s">
        <v>261</v>
      </c>
      <c r="B34" s="148">
        <f>'B-EX-015'!E13</f>
        <v>63.44086021505376</v>
      </c>
      <c r="C34" s="94">
        <f>'B-EX-015'!K13</f>
        <v>36.55913978494624</v>
      </c>
      <c r="D34" s="100">
        <f>'B-EX-015'!C16</f>
        <v>18</v>
      </c>
      <c r="E34" s="100">
        <f>'B-EX-015'!F16</f>
        <v>24</v>
      </c>
      <c r="F34" s="100">
        <f>'B-EX-015'!I16</f>
        <v>276</v>
      </c>
      <c r="G34" s="100">
        <f>'B-EX-015'!L16</f>
        <v>9</v>
      </c>
      <c r="H34" s="152">
        <f>'B-EX-015'!O16</f>
        <v>2</v>
      </c>
      <c r="I34" s="97" t="str">
        <f t="shared" si="0"/>
        <v>Mestre</v>
      </c>
      <c r="J34" s="101">
        <f>'B-EX-015'!C7</f>
        <v>3</v>
      </c>
      <c r="K34" s="101" t="str">
        <f>'B-EX-015'!M7</f>
        <v>Sim</v>
      </c>
      <c r="L34" s="101" t="str">
        <f>'B-EX-015'!O7</f>
        <v>Sim</v>
      </c>
      <c r="M34" s="223" t="s">
        <v>210</v>
      </c>
      <c r="N34" s="223"/>
      <c r="O34" s="119" t="s">
        <v>214</v>
      </c>
      <c r="P34" s="85" t="str">
        <f>'B-EX-015'!R17</f>
        <v>Outro</v>
      </c>
      <c r="Q34" s="134">
        <f>'B-EX-015'!S17</f>
        <v>18</v>
      </c>
      <c r="R34" s="119" t="str">
        <f>'B-EX-015'!T17</f>
        <v>Substituto</v>
      </c>
      <c r="W34" s="89">
        <f>SUM(W29:W33)</f>
        <v>69</v>
      </c>
    </row>
    <row r="35" spans="1:26" x14ac:dyDescent="0.25">
      <c r="A35" s="143" t="s">
        <v>262</v>
      </c>
      <c r="B35" s="148">
        <f>'B-EX-016'!E13</f>
        <v>21.428571428571427</v>
      </c>
      <c r="C35" s="94">
        <f>'B-EX-016'!K13</f>
        <v>78.571428571428569</v>
      </c>
      <c r="D35" s="100">
        <f>'B-EX-016'!C16</f>
        <v>18</v>
      </c>
      <c r="E35" s="100">
        <f>'B-EX-016'!F16</f>
        <v>18</v>
      </c>
      <c r="F35" s="100">
        <f>'B-EX-016'!I16</f>
        <v>69</v>
      </c>
      <c r="G35" s="100">
        <f>'B-EX-016'!L16</f>
        <v>0</v>
      </c>
      <c r="H35" s="152">
        <f>'B-EX-016'!O16</f>
        <v>2</v>
      </c>
      <c r="I35" s="97" t="str">
        <f t="shared" si="0"/>
        <v>Mestre</v>
      </c>
      <c r="J35" s="101">
        <f>'B-EX-016'!C7</f>
        <v>3</v>
      </c>
      <c r="K35" s="101" t="str">
        <f>'B-EX-016'!M7</f>
        <v>Não</v>
      </c>
      <c r="L35" s="101" t="str">
        <f>'B-EX-016'!O7</f>
        <v>Sim</v>
      </c>
      <c r="M35" s="223" t="s">
        <v>209</v>
      </c>
      <c r="N35" s="223"/>
      <c r="O35" s="119" t="s">
        <v>213</v>
      </c>
      <c r="P35" s="85" t="str">
        <f>'B-EX-016'!R17</f>
        <v>NIL</v>
      </c>
      <c r="Q35" s="134" t="str">
        <f>'B-EX-016'!S17</f>
        <v>NIL</v>
      </c>
      <c r="R35" s="119" t="str">
        <f>'B-EX-016'!T17</f>
        <v>NIL</v>
      </c>
    </row>
    <row r="36" spans="1:26" ht="15.75" thickBot="1" x14ac:dyDescent="0.3">
      <c r="A36" s="143" t="s">
        <v>263</v>
      </c>
      <c r="B36" s="148">
        <f>'B-EX-017'!E13</f>
        <v>18.181818181818183</v>
      </c>
      <c r="C36" s="94">
        <f>'B-EX-017'!K13</f>
        <v>81.818181818181813</v>
      </c>
      <c r="D36" s="100">
        <f>'B-EX-017'!C16</f>
        <v>23</v>
      </c>
      <c r="E36" s="100">
        <f>'B-EX-017'!F16</f>
        <v>44</v>
      </c>
      <c r="F36" s="100">
        <f>'B-EX-017'!I16</f>
        <v>0</v>
      </c>
      <c r="G36" s="100">
        <f>'B-EX-017'!L16</f>
        <v>0</v>
      </c>
      <c r="H36" s="152">
        <f>'B-EX-017'!O16</f>
        <v>14</v>
      </c>
      <c r="I36" s="97" t="str">
        <f t="shared" si="0"/>
        <v>Doutor</v>
      </c>
      <c r="J36" s="101">
        <f>'B-EX-017'!C7</f>
        <v>4</v>
      </c>
      <c r="K36" s="101" t="str">
        <f>'B-EX-017'!M7</f>
        <v>Não</v>
      </c>
      <c r="L36" s="101" t="str">
        <f>'B-EX-017'!O7</f>
        <v>Não</v>
      </c>
      <c r="M36" s="223" t="s">
        <v>208</v>
      </c>
      <c r="N36" s="223"/>
      <c r="O36" s="119" t="s">
        <v>212</v>
      </c>
      <c r="P36" s="85" t="str">
        <f>'B-EX-017'!R17</f>
        <v>CLT</v>
      </c>
      <c r="Q36" s="134">
        <f>'B-EX-017'!S17</f>
        <v>40</v>
      </c>
      <c r="R36" s="119" t="str">
        <f>'B-EX-017'!T17</f>
        <v>Assistente</v>
      </c>
    </row>
    <row r="37" spans="1:26" ht="15.75" thickBot="1" x14ac:dyDescent="0.3">
      <c r="A37" s="143" t="s">
        <v>264</v>
      </c>
      <c r="B37" s="148">
        <f>'B-EX-018'!E13</f>
        <v>67.307692307692307</v>
      </c>
      <c r="C37" s="94">
        <f>'B-EX-018'!K13</f>
        <v>32.692307692307693</v>
      </c>
      <c r="D37" s="100">
        <f>'B-EX-018'!C16</f>
        <v>19</v>
      </c>
      <c r="E37" s="100">
        <f>'B-EX-018'!F16</f>
        <v>27</v>
      </c>
      <c r="F37" s="100">
        <f>'B-EX-018'!I16</f>
        <v>435</v>
      </c>
      <c r="G37" s="100">
        <f>'B-EX-018'!L16</f>
        <v>28</v>
      </c>
      <c r="H37" s="152">
        <f>'B-EX-018'!O16</f>
        <v>14</v>
      </c>
      <c r="I37" s="97" t="str">
        <f t="shared" si="0"/>
        <v>Mestre</v>
      </c>
      <c r="J37" s="101">
        <f>'B-EX-018'!C7</f>
        <v>3</v>
      </c>
      <c r="K37" s="101" t="str">
        <f>'B-EX-018'!M7</f>
        <v>Não</v>
      </c>
      <c r="L37" s="101" t="str">
        <f>'B-EX-018'!O7</f>
        <v>Sim</v>
      </c>
      <c r="M37" s="223" t="s">
        <v>210</v>
      </c>
      <c r="N37" s="223"/>
      <c r="O37" s="119" t="s">
        <v>214</v>
      </c>
      <c r="P37" s="85" t="str">
        <f>'B-EX-018'!R17</f>
        <v>CLT-H</v>
      </c>
      <c r="Q37" s="134">
        <f>'B-EX-018'!S17</f>
        <v>20</v>
      </c>
      <c r="R37" s="119" t="str">
        <f>'B-EX-018'!T17</f>
        <v>Titular</v>
      </c>
      <c r="V37" s="169" t="s">
        <v>229</v>
      </c>
      <c r="W37" s="109" t="s">
        <v>186</v>
      </c>
      <c r="X37" s="96" t="s">
        <v>13</v>
      </c>
    </row>
    <row r="38" spans="1:26" x14ac:dyDescent="0.25">
      <c r="A38" s="143" t="s">
        <v>265</v>
      </c>
      <c r="B38" s="148">
        <f>'B-EX-019'!E13</f>
        <v>53.825136612021858</v>
      </c>
      <c r="C38" s="94">
        <f>'B-EX-019'!K13</f>
        <v>46.174863387978142</v>
      </c>
      <c r="D38" s="100">
        <f>'B-EX-019'!C16</f>
        <v>21</v>
      </c>
      <c r="E38" s="100">
        <f>'B-EX-019'!F16</f>
        <v>36</v>
      </c>
      <c r="F38" s="100">
        <f>'B-EX-019'!I16</f>
        <v>330</v>
      </c>
      <c r="G38" s="100">
        <f>'B-EX-019'!L16</f>
        <v>23</v>
      </c>
      <c r="H38" s="152">
        <f>'B-EX-019'!O16</f>
        <v>39</v>
      </c>
      <c r="I38" s="97" t="str">
        <f t="shared" si="0"/>
        <v>Mestre</v>
      </c>
      <c r="J38" s="101">
        <f>'B-EX-019'!C7</f>
        <v>3</v>
      </c>
      <c r="K38" s="101" t="str">
        <f>'B-EX-019'!M7</f>
        <v>Sim</v>
      </c>
      <c r="L38" s="101" t="str">
        <f>'B-EX-019'!O7</f>
        <v>Sim</v>
      </c>
      <c r="M38" s="223" t="s">
        <v>215</v>
      </c>
      <c r="N38" s="223"/>
      <c r="O38" s="119" t="s">
        <v>217</v>
      </c>
      <c r="P38" s="85" t="str">
        <f>'B-EX-019'!R17</f>
        <v>CLT-H</v>
      </c>
      <c r="Q38" s="134">
        <f>'B-EX-019'!S17</f>
        <v>12</v>
      </c>
      <c r="R38" s="119" t="str">
        <f>'B-EX-019'!T17</f>
        <v>Adjunto</v>
      </c>
      <c r="V38" s="120" t="s">
        <v>233</v>
      </c>
      <c r="W38" s="118">
        <v>3</v>
      </c>
      <c r="X38" s="121">
        <f>W38*100/$W$43</f>
        <v>4.4117647058823533</v>
      </c>
    </row>
    <row r="39" spans="1:26" x14ac:dyDescent="0.25">
      <c r="A39" s="143" t="s">
        <v>266</v>
      </c>
      <c r="B39" s="148">
        <f>'B-EX-020'!E13</f>
        <v>59.905660377358494</v>
      </c>
      <c r="C39" s="94">
        <f>'B-EX-020'!K13</f>
        <v>40.094339622641506</v>
      </c>
      <c r="D39" s="100">
        <f>'B-EX-020'!C16</f>
        <v>17</v>
      </c>
      <c r="E39" s="100">
        <f>'B-EX-020'!F16</f>
        <v>18</v>
      </c>
      <c r="F39" s="100">
        <f>'B-EX-020'!I16</f>
        <v>243</v>
      </c>
      <c r="G39" s="100">
        <f>'B-EX-020'!L16</f>
        <v>6</v>
      </c>
      <c r="H39" s="152">
        <f>'B-EX-020'!O16</f>
        <v>2</v>
      </c>
      <c r="I39" s="97" t="str">
        <f t="shared" si="0"/>
        <v>Mestre</v>
      </c>
      <c r="J39" s="101">
        <f>'B-EX-020'!C7</f>
        <v>3</v>
      </c>
      <c r="K39" s="101" t="str">
        <f>'B-EX-020'!M7</f>
        <v>Não</v>
      </c>
      <c r="L39" s="101" t="str">
        <f>'B-EX-020'!O7</f>
        <v>Sim</v>
      </c>
      <c r="M39" s="223" t="s">
        <v>215</v>
      </c>
      <c r="N39" s="223"/>
      <c r="O39" s="119" t="s">
        <v>217</v>
      </c>
      <c r="P39" s="85" t="str">
        <f>'B-EX-020'!R17</f>
        <v>Outro</v>
      </c>
      <c r="Q39" s="134">
        <f>'B-EX-020'!S17</f>
        <v>40</v>
      </c>
      <c r="R39" s="119" t="str">
        <f>'B-EX-020'!T17</f>
        <v>Auxiliar</v>
      </c>
      <c r="V39" s="76" t="s">
        <v>235</v>
      </c>
      <c r="W39" s="149">
        <v>19</v>
      </c>
      <c r="X39" s="121">
        <f>W39*100/$W$43</f>
        <v>27.941176470588236</v>
      </c>
    </row>
    <row r="40" spans="1:26" x14ac:dyDescent="0.25">
      <c r="A40" s="143" t="s">
        <v>267</v>
      </c>
      <c r="B40" s="148">
        <f>'B-EX-021'!E13</f>
        <v>52.173913043478258</v>
      </c>
      <c r="C40" s="94">
        <f>'B-EX-021'!K13</f>
        <v>47.826086956521742</v>
      </c>
      <c r="D40" s="100">
        <f>'B-EX-021'!C16</f>
        <v>22</v>
      </c>
      <c r="E40" s="100">
        <f>'B-EX-021'!F16</f>
        <v>33</v>
      </c>
      <c r="F40" s="100">
        <f>'B-EX-021'!I16</f>
        <v>21</v>
      </c>
      <c r="G40" s="100">
        <f>'B-EX-021'!L16</f>
        <v>41</v>
      </c>
      <c r="H40" s="152">
        <f>'B-EX-021'!O16</f>
        <v>34</v>
      </c>
      <c r="I40" s="97" t="str">
        <f t="shared" si="0"/>
        <v>Mestre</v>
      </c>
      <c r="J40" s="101">
        <f>'B-EX-021'!C7</f>
        <v>3</v>
      </c>
      <c r="K40" s="101" t="str">
        <f>'B-EX-021'!M7</f>
        <v>Sim</v>
      </c>
      <c r="L40" s="101" t="str">
        <f>'B-EX-021'!O7</f>
        <v>Sim</v>
      </c>
      <c r="M40" s="223" t="s">
        <v>215</v>
      </c>
      <c r="N40" s="223"/>
      <c r="O40" s="119" t="s">
        <v>217</v>
      </c>
      <c r="P40" s="85" t="str">
        <f>'B-EX-021'!R17</f>
        <v>CLT</v>
      </c>
      <c r="Q40" s="134">
        <f>'B-EX-021'!S17</f>
        <v>40</v>
      </c>
      <c r="R40" s="119" t="str">
        <f>'B-EX-021'!T17</f>
        <v>Adjunto</v>
      </c>
      <c r="V40" s="76" t="s">
        <v>236</v>
      </c>
      <c r="W40" s="119">
        <v>26</v>
      </c>
      <c r="X40" s="121">
        <f>W40*100/$W$43</f>
        <v>38.235294117647058</v>
      </c>
    </row>
    <row r="41" spans="1:26" x14ac:dyDescent="0.25">
      <c r="A41" s="143" t="s">
        <v>268</v>
      </c>
      <c r="B41" s="148">
        <f>'B-EX-022'!E13</f>
        <v>22.772277227722771</v>
      </c>
      <c r="C41" s="94">
        <f>'B-EX-022'!K13</f>
        <v>77.227722772277232</v>
      </c>
      <c r="D41" s="100">
        <f>'B-EX-022'!C16</f>
        <v>20</v>
      </c>
      <c r="E41" s="100">
        <f>'B-EX-022'!F16</f>
        <v>36</v>
      </c>
      <c r="F41" s="100">
        <f>'B-EX-022'!I16</f>
        <v>162</v>
      </c>
      <c r="G41" s="100">
        <f>'B-EX-022'!L16</f>
        <v>0</v>
      </c>
      <c r="H41" s="152">
        <f>'B-EX-022'!O16</f>
        <v>45</v>
      </c>
      <c r="I41" s="97" t="str">
        <f t="shared" si="0"/>
        <v>Mestre</v>
      </c>
      <c r="J41" s="101">
        <f>'B-EX-022'!C7</f>
        <v>3</v>
      </c>
      <c r="K41" s="101" t="str">
        <f>'B-EX-022'!M7</f>
        <v>Não</v>
      </c>
      <c r="L41" s="101" t="str">
        <f>'B-EX-022'!O7</f>
        <v>Sim</v>
      </c>
      <c r="M41" s="223" t="s">
        <v>209</v>
      </c>
      <c r="N41" s="223"/>
      <c r="O41" s="119" t="s">
        <v>213</v>
      </c>
      <c r="P41" s="85" t="str">
        <f>'B-EX-022'!R17</f>
        <v>CLT</v>
      </c>
      <c r="Q41" s="134">
        <f>'B-EX-022'!S17</f>
        <v>40</v>
      </c>
      <c r="R41" s="119" t="str">
        <f>'B-EX-022'!T17</f>
        <v>Titular</v>
      </c>
      <c r="V41" s="76" t="s">
        <v>237</v>
      </c>
      <c r="W41" s="119">
        <v>20</v>
      </c>
      <c r="X41" s="121">
        <f>W41*100/$W$43</f>
        <v>29.411764705882351</v>
      </c>
    </row>
    <row r="42" spans="1:26" ht="15.75" thickBot="1" x14ac:dyDescent="0.3">
      <c r="A42" s="143" t="s">
        <v>269</v>
      </c>
      <c r="B42" s="148">
        <f>'B-EX-023'!E13</f>
        <v>44.565217391304351</v>
      </c>
      <c r="C42" s="94">
        <f>'B-EX-023'!K13</f>
        <v>55.434782608695649</v>
      </c>
      <c r="D42" s="100">
        <f>'B-EX-023'!C16</f>
        <v>24</v>
      </c>
      <c r="E42" s="100">
        <f>'B-EX-023'!F16</f>
        <v>24</v>
      </c>
      <c r="F42" s="100">
        <f>'B-EX-023'!I16</f>
        <v>9</v>
      </c>
      <c r="G42" s="100">
        <f>'B-EX-023'!L16</f>
        <v>39</v>
      </c>
      <c r="H42" s="152">
        <f>'B-EX-023'!O16</f>
        <v>51</v>
      </c>
      <c r="I42" s="97" t="str">
        <f t="shared" si="0"/>
        <v>Mestre</v>
      </c>
      <c r="J42" s="101">
        <f>'B-EX-023'!C7</f>
        <v>3</v>
      </c>
      <c r="K42" s="101" t="str">
        <f>'B-EX-023'!M7</f>
        <v>Sim</v>
      </c>
      <c r="L42" s="101" t="str">
        <f>'B-EX-023'!O7</f>
        <v>Sim</v>
      </c>
      <c r="M42" s="223" t="s">
        <v>215</v>
      </c>
      <c r="N42" s="223"/>
      <c r="O42" s="119" t="s">
        <v>217</v>
      </c>
      <c r="P42" s="85" t="str">
        <f>'B-EX-023'!R17</f>
        <v>Outro</v>
      </c>
      <c r="Q42" s="134">
        <f>'B-EX-023'!S17</f>
        <v>40</v>
      </c>
      <c r="R42" s="119" t="str">
        <f>'B-EX-023'!T17</f>
        <v>Adjunto</v>
      </c>
      <c r="V42" s="190" t="s">
        <v>362</v>
      </c>
      <c r="W42" s="159">
        <v>0</v>
      </c>
      <c r="X42" s="125">
        <f>W42*100/$W$43</f>
        <v>0</v>
      </c>
    </row>
    <row r="43" spans="1:26" ht="15.75" thickBot="1" x14ac:dyDescent="0.3">
      <c r="A43" s="143" t="s">
        <v>270</v>
      </c>
      <c r="B43" s="148">
        <f>'B-EX-024'!E13</f>
        <v>24.817518248175183</v>
      </c>
      <c r="C43" s="94">
        <f>'B-EX-024'!K13</f>
        <v>75.182481751824824</v>
      </c>
      <c r="D43" s="100">
        <f>'B-EX-024'!C16</f>
        <v>23</v>
      </c>
      <c r="E43" s="100">
        <f>'B-EX-024'!F16</f>
        <v>27</v>
      </c>
      <c r="F43" s="100">
        <f>'B-EX-024'!I16</f>
        <v>66</v>
      </c>
      <c r="G43" s="100">
        <f>'B-EX-024'!L16</f>
        <v>0</v>
      </c>
      <c r="H43" s="152">
        <f>'B-EX-024'!O16</f>
        <v>38</v>
      </c>
      <c r="I43" s="97" t="str">
        <f t="shared" si="0"/>
        <v>Mestre</v>
      </c>
      <c r="J43" s="101">
        <f>'B-EX-024'!C7</f>
        <v>3</v>
      </c>
      <c r="K43" s="101" t="str">
        <f>'B-EX-024'!M7</f>
        <v>Sim</v>
      </c>
      <c r="L43" s="101" t="str">
        <f>'B-EX-024'!O7</f>
        <v>Sim</v>
      </c>
      <c r="M43" s="223" t="s">
        <v>209</v>
      </c>
      <c r="N43" s="223"/>
      <c r="O43" s="119" t="s">
        <v>213</v>
      </c>
      <c r="P43" s="85" t="str">
        <f>'B-EX-024'!R17</f>
        <v>CLT</v>
      </c>
      <c r="Q43" s="134">
        <f>'B-EX-024'!S17</f>
        <v>40</v>
      </c>
      <c r="R43" s="119" t="str">
        <f>'B-EX-024'!T17</f>
        <v>Titular</v>
      </c>
      <c r="W43" s="89">
        <f>SUM(W38:W42)</f>
        <v>68</v>
      </c>
    </row>
    <row r="44" spans="1:26" ht="15.75" thickBot="1" x14ac:dyDescent="0.3">
      <c r="A44" s="143" t="s">
        <v>271</v>
      </c>
      <c r="B44" s="148">
        <f>'B-EX-025'!E13</f>
        <v>20.689655172413794</v>
      </c>
      <c r="C44" s="94">
        <f>'B-EX-025'!K13</f>
        <v>79.310344827586206</v>
      </c>
      <c r="D44" s="100">
        <f>'B-EX-025'!C16</f>
        <v>18</v>
      </c>
      <c r="E44" s="100">
        <f>'B-EX-025'!F16</f>
        <v>16</v>
      </c>
      <c r="F44" s="100">
        <f>'B-EX-025'!I16</f>
        <v>2</v>
      </c>
      <c r="G44" s="100">
        <f>'B-EX-025'!L16</f>
        <v>0</v>
      </c>
      <c r="H44" s="152">
        <f>'B-EX-025'!O16</f>
        <v>9</v>
      </c>
      <c r="I44" s="97" t="str">
        <f t="shared" si="0"/>
        <v>Especialista</v>
      </c>
      <c r="J44" s="101">
        <f>'B-EX-025'!C7</f>
        <v>2</v>
      </c>
      <c r="K44" s="101" t="str">
        <f>'B-EX-025'!M7</f>
        <v>Não</v>
      </c>
      <c r="L44" s="101" t="str">
        <f>'B-EX-025'!O7</f>
        <v>Sim</v>
      </c>
      <c r="M44" s="223" t="s">
        <v>209</v>
      </c>
      <c r="N44" s="223"/>
      <c r="O44" s="119" t="s">
        <v>213</v>
      </c>
      <c r="P44" s="85" t="str">
        <f>'B-EX-025'!R17</f>
        <v>CLT</v>
      </c>
      <c r="Q44" s="134">
        <f>'B-EX-025'!S17</f>
        <v>40</v>
      </c>
      <c r="R44" s="119" t="str">
        <f>'B-EX-025'!T17</f>
        <v>Adjunto</v>
      </c>
    </row>
    <row r="45" spans="1:26" ht="15.75" thickBot="1" x14ac:dyDescent="0.3">
      <c r="A45" s="143" t="s">
        <v>272</v>
      </c>
      <c r="B45" s="148">
        <f>'B-EX-026'!E13</f>
        <v>0</v>
      </c>
      <c r="C45" s="94">
        <f>'B-EX-026'!K13</f>
        <v>100</v>
      </c>
      <c r="D45" s="100">
        <f>'B-EX-026'!C16</f>
        <v>17</v>
      </c>
      <c r="E45" s="100">
        <f>'B-EX-026'!F16</f>
        <v>18</v>
      </c>
      <c r="F45" s="100">
        <f>'B-EX-026'!I16</f>
        <v>30</v>
      </c>
      <c r="G45" s="100">
        <f>'B-EX-026'!L16</f>
        <v>0</v>
      </c>
      <c r="H45" s="152">
        <f>'B-EX-026'!O16</f>
        <v>2</v>
      </c>
      <c r="I45" s="97" t="str">
        <f t="shared" si="0"/>
        <v>Mestre</v>
      </c>
      <c r="J45" s="101">
        <f>'B-EX-026'!C7</f>
        <v>3</v>
      </c>
      <c r="K45" s="101" t="str">
        <f>'B-EX-026'!M7</f>
        <v>Não</v>
      </c>
      <c r="L45" s="101" t="str">
        <f>'B-EX-026'!O7</f>
        <v>Sim</v>
      </c>
      <c r="M45" s="223" t="s">
        <v>208</v>
      </c>
      <c r="N45" s="223"/>
      <c r="O45" s="119" t="s">
        <v>212</v>
      </c>
      <c r="P45" s="85" t="str">
        <f>'B-EX-026'!R17</f>
        <v>CLT</v>
      </c>
      <c r="Q45" s="134">
        <f>'B-EX-026'!S17</f>
        <v>40</v>
      </c>
      <c r="R45" s="119" t="str">
        <f>'B-EX-026'!T17</f>
        <v>Auxiliar</v>
      </c>
      <c r="V45" s="169" t="s">
        <v>238</v>
      </c>
      <c r="W45" s="96" t="s">
        <v>186</v>
      </c>
      <c r="X45" s="96" t="s">
        <v>13</v>
      </c>
    </row>
    <row r="46" spans="1:26" x14ac:dyDescent="0.25">
      <c r="A46" s="143" t="s">
        <v>273</v>
      </c>
      <c r="B46" s="148">
        <f>'B-EX-027'!E13</f>
        <v>52.969121140142519</v>
      </c>
      <c r="C46" s="94">
        <f>'B-EX-027'!K13</f>
        <v>47.030878859857481</v>
      </c>
      <c r="D46" s="100">
        <f>'B-EX-027'!C16</f>
        <v>23</v>
      </c>
      <c r="E46" s="100">
        <f>'B-EX-027'!F16</f>
        <v>45</v>
      </c>
      <c r="F46" s="100">
        <f>'B-EX-027'!I16</f>
        <v>333</v>
      </c>
      <c r="G46" s="100">
        <f>'B-EX-027'!L16</f>
        <v>54</v>
      </c>
      <c r="H46" s="152">
        <f>'B-EX-027'!O16</f>
        <v>7</v>
      </c>
      <c r="I46" s="97" t="str">
        <f t="shared" si="0"/>
        <v>Mestre</v>
      </c>
      <c r="J46" s="101">
        <f>'B-EX-027'!C7</f>
        <v>3</v>
      </c>
      <c r="K46" s="101" t="str">
        <f>'B-EX-027'!M7</f>
        <v>Sim</v>
      </c>
      <c r="L46" s="101" t="str">
        <f>'B-EX-027'!O7</f>
        <v>Sim</v>
      </c>
      <c r="M46" s="223" t="s">
        <v>215</v>
      </c>
      <c r="N46" s="223"/>
      <c r="O46" s="119" t="s">
        <v>217</v>
      </c>
      <c r="P46" s="85" t="str">
        <f>'B-EX-027'!R17</f>
        <v>CLT-H</v>
      </c>
      <c r="Q46" s="134">
        <f>'B-EX-027'!S17</f>
        <v>12</v>
      </c>
      <c r="R46" s="119" t="str">
        <f>'B-EX-027'!T17</f>
        <v>Assistente</v>
      </c>
      <c r="V46" s="120" t="s">
        <v>239</v>
      </c>
      <c r="W46" s="200">
        <v>13</v>
      </c>
      <c r="X46" s="121">
        <f>W46*100/$W$51</f>
        <v>19.117647058823529</v>
      </c>
    </row>
    <row r="47" spans="1:26" x14ac:dyDescent="0.25">
      <c r="A47" s="143" t="s">
        <v>274</v>
      </c>
      <c r="B47" s="148">
        <f>'B-EX-028'!E13</f>
        <v>73.737373737373744</v>
      </c>
      <c r="C47" s="94">
        <f>'B-EX-028'!K13</f>
        <v>26.262626262626263</v>
      </c>
      <c r="D47" s="100">
        <f>'B-EX-028'!C16</f>
        <v>24</v>
      </c>
      <c r="E47" s="100">
        <f>'B-EX-028'!F16</f>
        <v>44</v>
      </c>
      <c r="F47" s="100">
        <f>'B-EX-028'!I16</f>
        <v>0</v>
      </c>
      <c r="G47" s="100">
        <f>'B-EX-028'!L16</f>
        <v>19</v>
      </c>
      <c r="H47" s="152">
        <f>'B-EX-028'!O16</f>
        <v>2</v>
      </c>
      <c r="I47" s="97" t="str">
        <f t="shared" si="0"/>
        <v>Doutor</v>
      </c>
      <c r="J47" s="101">
        <f>'B-EX-028'!C7</f>
        <v>4</v>
      </c>
      <c r="K47" s="101" t="str">
        <f>'B-EX-028'!M7</f>
        <v>Não</v>
      </c>
      <c r="L47" s="101" t="str">
        <f>'B-EX-028'!O7</f>
        <v>Não</v>
      </c>
      <c r="M47" s="223" t="s">
        <v>210</v>
      </c>
      <c r="N47" s="223"/>
      <c r="O47" s="119" t="s">
        <v>214</v>
      </c>
      <c r="P47" s="85" t="str">
        <f>'B-EX-028'!R17</f>
        <v>CLT-H</v>
      </c>
      <c r="Q47" s="134">
        <f>'B-EX-028'!S17</f>
        <v>25</v>
      </c>
      <c r="R47" s="119" t="str">
        <f>'B-EX-028'!T17</f>
        <v>Assistente</v>
      </c>
      <c r="V47" s="76" t="s">
        <v>240</v>
      </c>
      <c r="W47" s="197">
        <v>18</v>
      </c>
      <c r="X47" s="121">
        <f>W47*100/$W$51</f>
        <v>26.470588235294116</v>
      </c>
    </row>
    <row r="48" spans="1:26" x14ac:dyDescent="0.25">
      <c r="A48" s="143" t="s">
        <v>275</v>
      </c>
      <c r="B48" s="148">
        <f>'B-EX-029'!E13</f>
        <v>51.633986928104576</v>
      </c>
      <c r="C48" s="94">
        <f>'B-EX-029'!K13</f>
        <v>48.366013071895424</v>
      </c>
      <c r="D48" s="100">
        <f>'B-EX-029'!C16</f>
        <v>16</v>
      </c>
      <c r="E48" s="100">
        <f>'B-EX-029'!F16</f>
        <v>10</v>
      </c>
      <c r="F48" s="100">
        <f>'B-EX-029'!I16</f>
        <v>0</v>
      </c>
      <c r="G48" s="100">
        <f>'B-EX-029'!L16</f>
        <v>40</v>
      </c>
      <c r="H48" s="152">
        <f>'B-EX-029'!O16</f>
        <v>37</v>
      </c>
      <c r="I48" s="97" t="str">
        <f t="shared" si="0"/>
        <v>Especialista</v>
      </c>
      <c r="J48" s="101">
        <f>'B-EX-029'!C7</f>
        <v>2</v>
      </c>
      <c r="K48" s="101" t="str">
        <f>'B-EX-029'!M7</f>
        <v>Não</v>
      </c>
      <c r="L48" s="101" t="str">
        <f>'B-EX-029'!O7</f>
        <v>Não</v>
      </c>
      <c r="M48" s="223" t="s">
        <v>215</v>
      </c>
      <c r="N48" s="223"/>
      <c r="O48" s="119" t="s">
        <v>217</v>
      </c>
      <c r="P48" s="85" t="str">
        <f>'B-EX-029'!R17</f>
        <v>CLT-H</v>
      </c>
      <c r="Q48" s="134">
        <f>'B-EX-029'!S17</f>
        <v>20</v>
      </c>
      <c r="R48" s="119" t="str">
        <f>'B-EX-029'!T17</f>
        <v>Adjunto</v>
      </c>
      <c r="V48" s="76" t="s">
        <v>241</v>
      </c>
      <c r="W48" s="198">
        <v>13</v>
      </c>
      <c r="X48" s="121">
        <f>W48*100/$W$51</f>
        <v>19.117647058823529</v>
      </c>
    </row>
    <row r="49" spans="1:24" x14ac:dyDescent="0.25">
      <c r="A49" s="143" t="s">
        <v>276</v>
      </c>
      <c r="B49" s="148">
        <f>'B-EX-030'!E13</f>
        <v>60.810810810810814</v>
      </c>
      <c r="C49" s="94">
        <f>'B-EX-030'!K13</f>
        <v>39.189189189189186</v>
      </c>
      <c r="D49" s="100">
        <f>'B-EX-030'!C16</f>
        <v>20</v>
      </c>
      <c r="E49" s="100">
        <f>'B-EX-030'!F16</f>
        <v>27</v>
      </c>
      <c r="F49" s="100">
        <f>'B-EX-030'!I16</f>
        <v>60</v>
      </c>
      <c r="G49" s="100">
        <f>'B-EX-030'!L16</f>
        <v>0</v>
      </c>
      <c r="H49" s="152">
        <f>'B-EX-030'!O16</f>
        <v>1</v>
      </c>
      <c r="I49" s="97" t="str">
        <f t="shared" si="0"/>
        <v>Mestre</v>
      </c>
      <c r="J49" s="101">
        <f>'B-EX-030'!C7</f>
        <v>3</v>
      </c>
      <c r="K49" s="101" t="str">
        <f>'B-EX-030'!M7</f>
        <v>Não</v>
      </c>
      <c r="L49" s="101" t="str">
        <f>'B-EX-030'!O7</f>
        <v>Não</v>
      </c>
      <c r="M49" s="223" t="s">
        <v>210</v>
      </c>
      <c r="N49" s="223"/>
      <c r="O49" s="119" t="s">
        <v>214</v>
      </c>
      <c r="P49" s="85" t="str">
        <f>'B-EX-030'!R17</f>
        <v>Outro</v>
      </c>
      <c r="Q49" s="134">
        <f>'B-EX-030'!S17</f>
        <v>12</v>
      </c>
      <c r="R49" s="119" t="str">
        <f>'B-EX-030'!T17</f>
        <v>Substituto</v>
      </c>
      <c r="V49" s="76" t="s">
        <v>234</v>
      </c>
      <c r="W49" s="198">
        <v>15</v>
      </c>
      <c r="X49" s="121">
        <f>W49*100/$W$51</f>
        <v>22.058823529411764</v>
      </c>
    </row>
    <row r="50" spans="1:24" ht="15.75" thickBot="1" x14ac:dyDescent="0.3">
      <c r="A50" s="143" t="s">
        <v>277</v>
      </c>
      <c r="B50" s="148">
        <f>'B-EX-031'!E13</f>
        <v>24.096385542168676</v>
      </c>
      <c r="C50" s="94">
        <f>'B-EX-031'!K13</f>
        <v>75.903614457831324</v>
      </c>
      <c r="D50" s="100">
        <f>'B-EX-031'!C16</f>
        <v>22</v>
      </c>
      <c r="E50" s="100">
        <f>'B-EX-031'!F16</f>
        <v>18</v>
      </c>
      <c r="F50" s="100">
        <f>'B-EX-031'!I16</f>
        <v>0</v>
      </c>
      <c r="G50" s="100">
        <f>'B-EX-031'!L16</f>
        <v>10</v>
      </c>
      <c r="H50" s="152">
        <f>'B-EX-031'!O16</f>
        <v>18</v>
      </c>
      <c r="I50" s="97" t="str">
        <f t="shared" si="0"/>
        <v>Mestre</v>
      </c>
      <c r="J50" s="101">
        <f>'B-EX-031'!C7</f>
        <v>3</v>
      </c>
      <c r="K50" s="101" t="str">
        <f>'B-EX-031'!M7</f>
        <v>Sim</v>
      </c>
      <c r="L50" s="101" t="str">
        <f>'B-EX-031'!O7</f>
        <v>Não</v>
      </c>
      <c r="M50" s="223" t="s">
        <v>209</v>
      </c>
      <c r="N50" s="223"/>
      <c r="O50" s="119" t="s">
        <v>213</v>
      </c>
      <c r="P50" s="85" t="str">
        <f>'B-EX-031'!R17</f>
        <v>CLT-H</v>
      </c>
      <c r="Q50" s="134">
        <f>'B-EX-031'!S17</f>
        <v>12</v>
      </c>
      <c r="R50" s="119" t="str">
        <f>'B-EX-031'!T17</f>
        <v>Assistente</v>
      </c>
      <c r="V50" s="190" t="s">
        <v>316</v>
      </c>
      <c r="W50" s="199">
        <v>9</v>
      </c>
      <c r="X50" s="125">
        <f>W50*100/$W$51</f>
        <v>13.235294117647058</v>
      </c>
    </row>
    <row r="51" spans="1:24" ht="15.75" thickBot="1" x14ac:dyDescent="0.3">
      <c r="A51" s="143" t="s">
        <v>278</v>
      </c>
      <c r="B51" s="148">
        <f>'B-EX-032'!E13</f>
        <v>12.269938650306749</v>
      </c>
      <c r="C51" s="94">
        <f>'B-EX-032'!K13</f>
        <v>87.730061349693258</v>
      </c>
      <c r="D51" s="100">
        <f>'B-EX-032'!C16</f>
        <v>19</v>
      </c>
      <c r="E51" s="100">
        <f>'B-EX-032'!F16</f>
        <v>39</v>
      </c>
      <c r="F51" s="100">
        <f>'B-EX-032'!I16</f>
        <v>45</v>
      </c>
      <c r="G51" s="100">
        <f>'B-EX-032'!L16</f>
        <v>4</v>
      </c>
      <c r="H51" s="152">
        <f>'B-EX-032'!O16</f>
        <v>33</v>
      </c>
      <c r="I51" s="97" t="str">
        <f t="shared" si="0"/>
        <v>Mestre</v>
      </c>
      <c r="J51" s="101">
        <f>'B-EX-032'!C7</f>
        <v>3</v>
      </c>
      <c r="K51" s="101" t="str">
        <f>'B-EX-032'!M7</f>
        <v>Não</v>
      </c>
      <c r="L51" s="101" t="str">
        <f>'B-EX-032'!O7</f>
        <v>Sim</v>
      </c>
      <c r="M51" s="223" t="s">
        <v>208</v>
      </c>
      <c r="N51" s="223"/>
      <c r="O51" s="119" t="s">
        <v>212</v>
      </c>
      <c r="P51" s="85" t="str">
        <f>'B-EX-032'!R17</f>
        <v>CLT-H</v>
      </c>
      <c r="Q51" s="134">
        <f>'B-EX-032'!S17</f>
        <v>8</v>
      </c>
      <c r="R51" s="119" t="str">
        <f>'B-EX-032'!T17</f>
        <v>Titular</v>
      </c>
      <c r="W51" s="89">
        <f>SUM(W46:W50)</f>
        <v>68</v>
      </c>
    </row>
    <row r="52" spans="1:24" ht="15.75" thickBot="1" x14ac:dyDescent="0.3">
      <c r="A52" s="143" t="s">
        <v>279</v>
      </c>
      <c r="B52" s="148">
        <f>'B-EX-033'!E13</f>
        <v>38.983050847457626</v>
      </c>
      <c r="C52" s="94">
        <f>'B-EX-033'!K13</f>
        <v>61.016949152542374</v>
      </c>
      <c r="D52" s="100">
        <f>'B-EX-033'!C16</f>
        <v>23</v>
      </c>
      <c r="E52" s="100">
        <f>'B-EX-033'!F16</f>
        <v>85</v>
      </c>
      <c r="F52" s="100">
        <f>'B-EX-033'!I16</f>
        <v>10</v>
      </c>
      <c r="G52" s="100">
        <f>'B-EX-033'!L16</f>
        <v>6</v>
      </c>
      <c r="H52" s="152">
        <f>'B-EX-033'!O16</f>
        <v>13</v>
      </c>
      <c r="I52" s="97" t="str">
        <f t="shared" si="0"/>
        <v>Pós-Doutor</v>
      </c>
      <c r="J52" s="101">
        <f>'B-EX-033'!C7</f>
        <v>5</v>
      </c>
      <c r="K52" s="101" t="str">
        <f>'B-EX-033'!M7</f>
        <v>Não</v>
      </c>
      <c r="L52" s="101" t="str">
        <f>'B-EX-033'!O7</f>
        <v>Não</v>
      </c>
      <c r="M52" s="223" t="s">
        <v>209</v>
      </c>
      <c r="N52" s="223"/>
      <c r="O52" s="119" t="s">
        <v>213</v>
      </c>
      <c r="P52" s="85" t="str">
        <f>'B-EX-033'!R17</f>
        <v>CLT</v>
      </c>
      <c r="Q52" s="134">
        <f>'B-EX-033'!S17</f>
        <v>40</v>
      </c>
      <c r="R52" s="119" t="str">
        <f>'B-EX-033'!T17</f>
        <v>Auxiliar</v>
      </c>
    </row>
    <row r="53" spans="1:24" ht="15.75" thickBot="1" x14ac:dyDescent="0.3">
      <c r="A53" s="143" t="s">
        <v>280</v>
      </c>
      <c r="B53" s="148">
        <f>'B-EX-034'!E13</f>
        <v>0</v>
      </c>
      <c r="C53" s="94">
        <f>'B-EX-034'!K13</f>
        <v>100</v>
      </c>
      <c r="D53" s="100">
        <f>'B-EX-034'!C16</f>
        <v>25</v>
      </c>
      <c r="E53" s="100">
        <f>'B-EX-034'!F16</f>
        <v>39</v>
      </c>
      <c r="F53" s="100">
        <f>'B-EX-034'!I16</f>
        <v>3</v>
      </c>
      <c r="G53" s="100">
        <f>'B-EX-034'!L16</f>
        <v>0</v>
      </c>
      <c r="H53" s="152">
        <f>'B-EX-034'!O16</f>
        <v>35</v>
      </c>
      <c r="I53" s="97" t="str">
        <f t="shared" si="0"/>
        <v>Mestre</v>
      </c>
      <c r="J53" s="101">
        <f>'B-EX-034'!C7</f>
        <v>3</v>
      </c>
      <c r="K53" s="101" t="str">
        <f>'B-EX-034'!M7</f>
        <v>Sim</v>
      </c>
      <c r="L53" s="101" t="str">
        <f>'B-EX-034'!O7</f>
        <v>Sim</v>
      </c>
      <c r="M53" s="223" t="s">
        <v>208</v>
      </c>
      <c r="N53" s="223"/>
      <c r="O53" s="119" t="s">
        <v>212</v>
      </c>
      <c r="P53" s="85" t="str">
        <f>'B-EX-034'!R17</f>
        <v>CLT</v>
      </c>
      <c r="Q53" s="134">
        <f>'B-EX-034'!S17</f>
        <v>40</v>
      </c>
      <c r="R53" s="119" t="str">
        <f>'B-EX-034'!T17</f>
        <v>Titular</v>
      </c>
      <c r="V53" s="169" t="s">
        <v>242</v>
      </c>
      <c r="W53" s="96" t="s">
        <v>186</v>
      </c>
      <c r="X53" s="110" t="s">
        <v>13</v>
      </c>
    </row>
    <row r="54" spans="1:24" x14ac:dyDescent="0.25">
      <c r="A54" s="143" t="s">
        <v>281</v>
      </c>
      <c r="B54" s="205">
        <f>'B-EX-035'!E13</f>
        <v>84.615384615384613</v>
      </c>
      <c r="C54" s="94">
        <f>'B-EX-035'!K13</f>
        <v>15.384615384615385</v>
      </c>
      <c r="D54" s="100">
        <f>'B-EX-035'!C16</f>
        <v>20</v>
      </c>
      <c r="E54" s="100">
        <f>'B-EX-035'!F16</f>
        <v>27</v>
      </c>
      <c r="F54" s="100">
        <f>'B-EX-035'!I16</f>
        <v>129</v>
      </c>
      <c r="G54" s="100">
        <f>'B-EX-035'!L16</f>
        <v>23</v>
      </c>
      <c r="H54" s="152">
        <f>'B-EX-035'!O16</f>
        <v>6</v>
      </c>
      <c r="I54" s="97" t="str">
        <f t="shared" si="0"/>
        <v>Mestre</v>
      </c>
      <c r="J54" s="101">
        <f>'B-EX-035'!C7</f>
        <v>3</v>
      </c>
      <c r="K54" s="101" t="str">
        <f>'B-EX-035'!M7</f>
        <v>Não</v>
      </c>
      <c r="L54" s="101" t="str">
        <f>'B-EX-035'!O7</f>
        <v>Não</v>
      </c>
      <c r="M54" s="223" t="s">
        <v>211</v>
      </c>
      <c r="N54" s="223"/>
      <c r="O54" s="119" t="s">
        <v>216</v>
      </c>
      <c r="P54" s="85" t="str">
        <f>'B-EX-035'!R17</f>
        <v>Outro</v>
      </c>
      <c r="Q54" s="134">
        <f>'B-EX-035'!S17</f>
        <v>20</v>
      </c>
      <c r="R54" s="119" t="str">
        <f>'B-EX-035'!T17</f>
        <v>Substituto</v>
      </c>
      <c r="V54" s="122" t="s">
        <v>243</v>
      </c>
      <c r="W54" s="200">
        <v>3</v>
      </c>
      <c r="X54" s="201">
        <f t="shared" ref="X54:X59" si="2">W54*100/$W$60</f>
        <v>4.4117647058823533</v>
      </c>
    </row>
    <row r="55" spans="1:24" x14ac:dyDescent="0.25">
      <c r="A55" s="143" t="s">
        <v>282</v>
      </c>
      <c r="B55" s="148">
        <f>'B-EX-036'!E13</f>
        <v>44.444444444444443</v>
      </c>
      <c r="C55" s="94">
        <f>'B-EX-036'!K13</f>
        <v>55.555555555555557</v>
      </c>
      <c r="D55" s="100">
        <f>'B-EX-036'!C16</f>
        <v>20</v>
      </c>
      <c r="E55" s="100">
        <f>'B-EX-036'!F16</f>
        <v>33</v>
      </c>
      <c r="F55" s="100">
        <f>'B-EX-036'!I16</f>
        <v>0</v>
      </c>
      <c r="G55" s="100">
        <f>'B-EX-036'!L16</f>
        <v>15</v>
      </c>
      <c r="H55" s="152">
        <f>'B-EX-036'!O16</f>
        <v>10</v>
      </c>
      <c r="I55" s="97" t="str">
        <f t="shared" si="0"/>
        <v>Mestre</v>
      </c>
      <c r="J55" s="101">
        <f>'B-EX-036'!C7</f>
        <v>3</v>
      </c>
      <c r="K55" s="101" t="str">
        <f>'B-EX-036'!M7</f>
        <v>Sim</v>
      </c>
      <c r="L55" s="101" t="str">
        <f>'B-EX-036'!O7</f>
        <v>Não</v>
      </c>
      <c r="M55" s="223" t="s">
        <v>215</v>
      </c>
      <c r="N55" s="223"/>
      <c r="O55" s="119" t="s">
        <v>217</v>
      </c>
      <c r="P55" s="85" t="str">
        <f>'B-EX-036'!R17</f>
        <v>CLT-DE</v>
      </c>
      <c r="Q55" s="134">
        <f>'B-EX-036'!S17</f>
        <v>32</v>
      </c>
      <c r="R55" s="119" t="str">
        <f>'B-EX-036'!T17</f>
        <v>Auxiliar</v>
      </c>
      <c r="V55" s="123" t="s">
        <v>244</v>
      </c>
      <c r="W55" s="198">
        <v>0</v>
      </c>
      <c r="X55" s="195">
        <f t="shared" si="2"/>
        <v>0</v>
      </c>
    </row>
    <row r="56" spans="1:24" x14ac:dyDescent="0.25">
      <c r="A56" s="143" t="s">
        <v>283</v>
      </c>
      <c r="B56" s="148">
        <f>'B-EX-037'!E13</f>
        <v>59.189189189189186</v>
      </c>
      <c r="C56" s="94">
        <f>'B-EX-037'!K13</f>
        <v>40.810810810810814</v>
      </c>
      <c r="D56" s="100">
        <f>'B-EX-037'!C16</f>
        <v>19</v>
      </c>
      <c r="E56" s="100">
        <f>'B-EX-037'!F16</f>
        <v>27</v>
      </c>
      <c r="F56" s="100">
        <f>'B-EX-037'!I16</f>
        <v>429</v>
      </c>
      <c r="G56" s="100">
        <f>'B-EX-037'!L16</f>
        <v>34</v>
      </c>
      <c r="H56" s="152">
        <f>'B-EX-037'!O16</f>
        <v>14</v>
      </c>
      <c r="I56" s="97" t="str">
        <f t="shared" si="0"/>
        <v>Mestre</v>
      </c>
      <c r="J56" s="101">
        <f>'B-EX-037'!C7</f>
        <v>3</v>
      </c>
      <c r="K56" s="101" t="str">
        <f>'B-EX-037'!M7</f>
        <v>Não</v>
      </c>
      <c r="L56" s="101" t="str">
        <f>'B-EX-037'!O7</f>
        <v>Sim</v>
      </c>
      <c r="M56" s="223" t="s">
        <v>215</v>
      </c>
      <c r="N56" s="223"/>
      <c r="O56" s="119" t="s">
        <v>217</v>
      </c>
      <c r="P56" s="85" t="str">
        <f>'B-EX-037'!R17</f>
        <v>CLT-H</v>
      </c>
      <c r="Q56" s="134">
        <f>'B-EX-037'!S17</f>
        <v>20</v>
      </c>
      <c r="R56" s="119" t="str">
        <f>'B-EX-037'!T17</f>
        <v>Auxiliar</v>
      </c>
      <c r="V56" s="123">
        <v>40</v>
      </c>
      <c r="W56" s="198">
        <v>21</v>
      </c>
      <c r="X56" s="195">
        <f t="shared" si="2"/>
        <v>30.882352941176471</v>
      </c>
    </row>
    <row r="57" spans="1:24" x14ac:dyDescent="0.25">
      <c r="A57" s="143" t="s">
        <v>284</v>
      </c>
      <c r="B57" s="148">
        <f>'B-EX-038'!E13</f>
        <v>22.222222222222221</v>
      </c>
      <c r="C57" s="94">
        <f>'B-EX-038'!K13</f>
        <v>77.777777777777771</v>
      </c>
      <c r="D57" s="100">
        <f>'B-EX-038'!C16</f>
        <v>22</v>
      </c>
      <c r="E57" s="100">
        <f>'B-EX-038'!F16</f>
        <v>44</v>
      </c>
      <c r="F57" s="100">
        <f>'B-EX-038'!I16</f>
        <v>0</v>
      </c>
      <c r="G57" s="100">
        <f>'B-EX-038'!L16</f>
        <v>0</v>
      </c>
      <c r="H57" s="152">
        <f>'B-EX-038'!O16</f>
        <v>3</v>
      </c>
      <c r="I57" s="97" t="str">
        <f t="shared" si="0"/>
        <v>Doutor</v>
      </c>
      <c r="J57" s="101">
        <f>'B-EX-038'!C7</f>
        <v>4</v>
      </c>
      <c r="K57" s="101" t="str">
        <f>'B-EX-038'!M7</f>
        <v>Não</v>
      </c>
      <c r="L57" s="101" t="str">
        <f>'B-EX-038'!O7</f>
        <v>Não</v>
      </c>
      <c r="M57" s="223" t="s">
        <v>209</v>
      </c>
      <c r="N57" s="223"/>
      <c r="O57" s="119" t="s">
        <v>213</v>
      </c>
      <c r="P57" s="85" t="str">
        <f>'B-EX-038'!R17</f>
        <v>Outro</v>
      </c>
      <c r="Q57" s="134">
        <f>'B-EX-038'!S17</f>
        <v>20</v>
      </c>
      <c r="R57" s="119" t="str">
        <f>'B-EX-038'!T17</f>
        <v>Auxiliar</v>
      </c>
      <c r="V57" s="123" t="s">
        <v>245</v>
      </c>
      <c r="W57" s="198">
        <v>5</v>
      </c>
      <c r="X57" s="195">
        <f t="shared" si="2"/>
        <v>7.3529411764705879</v>
      </c>
    </row>
    <row r="58" spans="1:24" x14ac:dyDescent="0.25">
      <c r="A58" s="143" t="s">
        <v>285</v>
      </c>
      <c r="B58" s="148">
        <f>'B-EX-039'!E13</f>
        <v>68.691588785046733</v>
      </c>
      <c r="C58" s="94">
        <f>'B-EX-039'!K13</f>
        <v>31.308411214953271</v>
      </c>
      <c r="D58" s="100">
        <f>'B-EX-039'!C16</f>
        <v>17</v>
      </c>
      <c r="E58" s="100">
        <f>'B-EX-039'!F16</f>
        <v>27</v>
      </c>
      <c r="F58" s="100">
        <f>'B-EX-039'!I16</f>
        <v>321</v>
      </c>
      <c r="G58" s="100">
        <f>'B-EX-039'!L16</f>
        <v>8</v>
      </c>
      <c r="H58" s="152">
        <f>'B-EX-039'!O16</f>
        <v>11</v>
      </c>
      <c r="I58" s="97" t="str">
        <f t="shared" si="0"/>
        <v>Mestre</v>
      </c>
      <c r="J58" s="101">
        <f>'B-EX-039'!C7</f>
        <v>3</v>
      </c>
      <c r="K58" s="101" t="str">
        <f>'B-EX-039'!M7</f>
        <v>Não</v>
      </c>
      <c r="L58" s="101" t="str">
        <f>'B-EX-039'!O7</f>
        <v>Sim</v>
      </c>
      <c r="M58" s="223" t="s">
        <v>210</v>
      </c>
      <c r="N58" s="223"/>
      <c r="O58" s="119" t="s">
        <v>214</v>
      </c>
      <c r="P58" s="85" t="str">
        <f>'B-EX-039'!R17</f>
        <v>Outro</v>
      </c>
      <c r="Q58" s="134">
        <f>'B-EX-039'!S17</f>
        <v>17</v>
      </c>
      <c r="R58" s="119" t="str">
        <f>'B-EX-039'!T17</f>
        <v>Titular</v>
      </c>
      <c r="V58" s="123">
        <v>20</v>
      </c>
      <c r="W58" s="198">
        <v>27</v>
      </c>
      <c r="X58" s="195">
        <f t="shared" si="2"/>
        <v>39.705882352941174</v>
      </c>
    </row>
    <row r="59" spans="1:24" ht="15.75" thickBot="1" x14ac:dyDescent="0.3">
      <c r="A59" s="143" t="s">
        <v>286</v>
      </c>
      <c r="B59" s="148">
        <f>'B-EX-040'!E13</f>
        <v>0</v>
      </c>
      <c r="C59" s="94">
        <f>'B-EX-040'!K13</f>
        <v>100</v>
      </c>
      <c r="D59" s="100">
        <f>'B-EX-040'!C16</f>
        <v>0</v>
      </c>
      <c r="E59" s="100">
        <f>'B-EX-040'!F16</f>
        <v>10</v>
      </c>
      <c r="F59" s="100">
        <f>'B-EX-040'!I16</f>
        <v>0</v>
      </c>
      <c r="G59" s="100">
        <f>'B-EX-040'!L16</f>
        <v>0</v>
      </c>
      <c r="H59" s="152">
        <f>'B-EX-040'!O16</f>
        <v>57</v>
      </c>
      <c r="I59" s="97" t="str">
        <f t="shared" si="0"/>
        <v>Especialista</v>
      </c>
      <c r="J59" s="101">
        <f>'B-EX-040'!C7</f>
        <v>2</v>
      </c>
      <c r="K59" s="101" t="str">
        <f>'B-EX-040'!M7</f>
        <v>Não</v>
      </c>
      <c r="L59" s="101" t="str">
        <f>'B-EX-040'!O7</f>
        <v>Não</v>
      </c>
      <c r="M59" s="223" t="s">
        <v>208</v>
      </c>
      <c r="N59" s="223"/>
      <c r="O59" s="119" t="s">
        <v>212</v>
      </c>
      <c r="P59" s="85" t="str">
        <f>'B-EX-040'!R17</f>
        <v>CLT-H</v>
      </c>
      <c r="Q59" s="134">
        <f>'B-EX-040'!S17</f>
        <v>20</v>
      </c>
      <c r="R59" s="119" t="str">
        <f>'B-EX-040'!T17</f>
        <v>Adjunto</v>
      </c>
      <c r="V59" s="124" t="s">
        <v>246</v>
      </c>
      <c r="W59" s="199">
        <v>12</v>
      </c>
      <c r="X59" s="196">
        <f t="shared" si="2"/>
        <v>17.647058823529413</v>
      </c>
    </row>
    <row r="60" spans="1:24" ht="15.75" thickBot="1" x14ac:dyDescent="0.3">
      <c r="A60" s="143" t="s">
        <v>287</v>
      </c>
      <c r="B60" s="148">
        <f>'B-EX-041'!E13</f>
        <v>42.1875</v>
      </c>
      <c r="C60" s="94">
        <f>'B-EX-041'!K13</f>
        <v>57.8125</v>
      </c>
      <c r="D60" s="100">
        <f>'B-EX-041'!C16</f>
        <v>23</v>
      </c>
      <c r="E60" s="100">
        <f>'B-EX-041'!F16</f>
        <v>56</v>
      </c>
      <c r="F60" s="100">
        <f>'B-EX-041'!I16</f>
        <v>0</v>
      </c>
      <c r="G60" s="100">
        <f>'B-EX-041'!L16</f>
        <v>20</v>
      </c>
      <c r="H60" s="152">
        <f>'B-EX-041'!O16</f>
        <v>28</v>
      </c>
      <c r="I60" s="97" t="str">
        <f t="shared" si="0"/>
        <v>Doutor</v>
      </c>
      <c r="J60" s="101">
        <f>'B-EX-041'!C7</f>
        <v>4</v>
      </c>
      <c r="K60" s="101" t="str">
        <f>'B-EX-041'!M7</f>
        <v>Não</v>
      </c>
      <c r="L60" s="101" t="str">
        <f>'B-EX-041'!O7</f>
        <v>Não</v>
      </c>
      <c r="M60" s="223" t="s">
        <v>215</v>
      </c>
      <c r="N60" s="223"/>
      <c r="O60" s="119" t="s">
        <v>217</v>
      </c>
      <c r="P60" s="85" t="str">
        <f>'B-EX-041'!R17</f>
        <v>CLT-H</v>
      </c>
      <c r="Q60" s="134">
        <f>'B-EX-041'!S17</f>
        <v>20</v>
      </c>
      <c r="R60" s="119" t="str">
        <f>'B-EX-041'!T17</f>
        <v>Adjunto</v>
      </c>
      <c r="V60" s="126"/>
      <c r="W60" s="173">
        <f>SUM(W54:W59)</f>
        <v>68</v>
      </c>
      <c r="X60" s="106"/>
    </row>
    <row r="61" spans="1:24" x14ac:dyDescent="0.25">
      <c r="A61" s="143" t="s">
        <v>288</v>
      </c>
      <c r="B61" s="148">
        <f>'B-EX-042'!E13</f>
        <v>47.311827956989248</v>
      </c>
      <c r="C61" s="94">
        <f>'B-EX-042'!K13</f>
        <v>52.688172043010752</v>
      </c>
      <c r="D61" s="100">
        <f>'B-EX-042'!C16</f>
        <v>18</v>
      </c>
      <c r="E61" s="100">
        <f>'B-EX-042'!F16</f>
        <v>18</v>
      </c>
      <c r="F61" s="100">
        <f>'B-EX-042'!I16</f>
        <v>108</v>
      </c>
      <c r="G61" s="100">
        <f>'B-EX-042'!L16</f>
        <v>0</v>
      </c>
      <c r="H61" s="152">
        <f>'B-EX-042'!O16</f>
        <v>5</v>
      </c>
      <c r="I61" s="97" t="str">
        <f t="shared" si="0"/>
        <v>Mestre</v>
      </c>
      <c r="J61" s="101">
        <f>'B-EX-042'!C7</f>
        <v>3</v>
      </c>
      <c r="K61" s="101" t="str">
        <f>'B-EX-042'!M7</f>
        <v>Não</v>
      </c>
      <c r="L61" s="101" t="str">
        <f>'B-EX-042'!O7</f>
        <v>Não</v>
      </c>
      <c r="M61" s="223" t="s">
        <v>215</v>
      </c>
      <c r="N61" s="223"/>
      <c r="O61" s="119" t="s">
        <v>217</v>
      </c>
      <c r="P61" s="85" t="str">
        <f>'B-EX-042'!R17</f>
        <v>Outro</v>
      </c>
      <c r="Q61" s="134">
        <f>'B-EX-042'!S17</f>
        <v>18</v>
      </c>
      <c r="R61" s="119" t="str">
        <f>'B-EX-042'!T17</f>
        <v>Substituto</v>
      </c>
    </row>
    <row r="62" spans="1:24" x14ac:dyDescent="0.25">
      <c r="A62" s="143" t="s">
        <v>289</v>
      </c>
      <c r="B62" s="148">
        <f>'B-EX-043'!E13</f>
        <v>38.260869565217391</v>
      </c>
      <c r="C62" s="94">
        <f>'B-EX-043'!K13</f>
        <v>61.739130434782609</v>
      </c>
      <c r="D62" s="100">
        <f>'B-EX-043'!C16</f>
        <v>18</v>
      </c>
      <c r="E62" s="100">
        <f>'B-EX-043'!F16</f>
        <v>24</v>
      </c>
      <c r="F62" s="100">
        <f>'B-EX-043'!I16</f>
        <v>0</v>
      </c>
      <c r="G62" s="100">
        <f>'B-EX-043'!L16</f>
        <v>0</v>
      </c>
      <c r="H62" s="152">
        <f>'B-EX-043'!O16</f>
        <v>34</v>
      </c>
      <c r="I62" s="97" t="str">
        <f t="shared" si="0"/>
        <v>Mestre</v>
      </c>
      <c r="J62" s="101">
        <f>'B-EX-043'!C7</f>
        <v>3</v>
      </c>
      <c r="K62" s="101" t="str">
        <f>'B-EX-043'!M7</f>
        <v>Não</v>
      </c>
      <c r="L62" s="101" t="str">
        <f>'B-EX-043'!O7</f>
        <v>Sim</v>
      </c>
      <c r="M62" s="223" t="s">
        <v>209</v>
      </c>
      <c r="N62" s="223"/>
      <c r="O62" s="119" t="s">
        <v>213</v>
      </c>
      <c r="P62" s="85" t="str">
        <f>'B-EX-043'!R17</f>
        <v>CLT-DE</v>
      </c>
      <c r="Q62" s="134">
        <f>'B-EX-043'!S17</f>
        <v>40</v>
      </c>
      <c r="R62" s="119" t="str">
        <f>'B-EX-043'!T17</f>
        <v>Adjunto</v>
      </c>
    </row>
    <row r="63" spans="1:24" x14ac:dyDescent="0.25">
      <c r="A63" s="143" t="s">
        <v>290</v>
      </c>
      <c r="B63" s="148">
        <f>'B-EX-044'!E13</f>
        <v>62.878787878787875</v>
      </c>
      <c r="C63" s="94">
        <f>'B-EX-044'!K13</f>
        <v>37.121212121212125</v>
      </c>
      <c r="D63" s="100">
        <f>'B-EX-044'!C16</f>
        <v>17</v>
      </c>
      <c r="E63" s="100">
        <f>'B-EX-044'!F16</f>
        <v>18</v>
      </c>
      <c r="F63" s="100">
        <f>'B-EX-044'!I16</f>
        <v>225</v>
      </c>
      <c r="G63" s="100">
        <f>'B-EX-044'!L16</f>
        <v>0</v>
      </c>
      <c r="H63" s="152">
        <f>'B-EX-044'!O16</f>
        <v>3</v>
      </c>
      <c r="I63" s="97" t="str">
        <f t="shared" si="0"/>
        <v>Mestre</v>
      </c>
      <c r="J63" s="101">
        <f>'B-EX-044'!C7</f>
        <v>3</v>
      </c>
      <c r="K63" s="101" t="str">
        <f>'B-EX-044'!M7</f>
        <v>Sim</v>
      </c>
      <c r="L63" s="101" t="str">
        <f>'B-EX-044'!O7</f>
        <v>Sim</v>
      </c>
      <c r="M63" s="223" t="s">
        <v>210</v>
      </c>
      <c r="N63" s="223"/>
      <c r="O63" s="119" t="s">
        <v>214</v>
      </c>
      <c r="P63" s="85" t="str">
        <f>'B-EX-044'!R17</f>
        <v>Outro</v>
      </c>
      <c r="Q63" s="134">
        <f>'B-EX-044'!S17</f>
        <v>20</v>
      </c>
      <c r="R63" s="119" t="str">
        <f>'B-EX-044'!T17</f>
        <v>Auxiliar</v>
      </c>
    </row>
    <row r="64" spans="1:24" x14ac:dyDescent="0.25">
      <c r="A64" s="143" t="s">
        <v>291</v>
      </c>
      <c r="B64" s="148">
        <f>'B-EX-045'!E13</f>
        <v>7.5</v>
      </c>
      <c r="C64" s="94">
        <f>'B-EX-045'!K13</f>
        <v>92.5</v>
      </c>
      <c r="D64" s="100">
        <f>'B-EX-045'!C16</f>
        <v>17</v>
      </c>
      <c r="E64" s="100">
        <f>'B-EX-045'!F16</f>
        <v>18</v>
      </c>
      <c r="F64" s="100">
        <f>'B-EX-045'!I16</f>
        <v>6</v>
      </c>
      <c r="G64" s="100">
        <f>'B-EX-045'!L16</f>
        <v>0</v>
      </c>
      <c r="H64" s="152">
        <f>'B-EX-045'!O16</f>
        <v>8</v>
      </c>
      <c r="I64" s="97" t="str">
        <f t="shared" si="0"/>
        <v>Mestre</v>
      </c>
      <c r="J64" s="101">
        <f>'B-EX-045'!C7</f>
        <v>3</v>
      </c>
      <c r="K64" s="101" t="str">
        <f>'B-EX-045'!M7</f>
        <v>Não</v>
      </c>
      <c r="L64" s="101" t="str">
        <f>'B-EX-045'!O7</f>
        <v>Sim</v>
      </c>
      <c r="M64" s="223" t="s">
        <v>208</v>
      </c>
      <c r="N64" s="223"/>
      <c r="O64" s="119" t="s">
        <v>212</v>
      </c>
      <c r="P64" s="85" t="str">
        <f>'B-EX-045'!R17</f>
        <v>CLT-H</v>
      </c>
      <c r="Q64" s="134">
        <f>'B-EX-045'!S17</f>
        <v>20</v>
      </c>
      <c r="R64" s="119" t="str">
        <f>'B-EX-045'!T17</f>
        <v>Substituto</v>
      </c>
    </row>
    <row r="65" spans="1:18" x14ac:dyDescent="0.25">
      <c r="A65" s="143" t="s">
        <v>292</v>
      </c>
      <c r="B65" s="148">
        <f>'B-EX-046'!E13</f>
        <v>66.666666666666671</v>
      </c>
      <c r="C65" s="94">
        <f>'B-EX-046'!K13</f>
        <v>33.333333333333336</v>
      </c>
      <c r="D65" s="100">
        <f>'B-EX-046'!C16</f>
        <v>17</v>
      </c>
      <c r="E65" s="100">
        <f>'B-EX-046'!F16</f>
        <v>18</v>
      </c>
      <c r="F65" s="100">
        <f>'B-EX-046'!I16</f>
        <v>201</v>
      </c>
      <c r="G65" s="100">
        <f>'B-EX-046'!L16</f>
        <v>22</v>
      </c>
      <c r="H65" s="152">
        <f>'B-EX-046'!O16</f>
        <v>7</v>
      </c>
      <c r="I65" s="97" t="str">
        <f t="shared" si="0"/>
        <v>Mestre</v>
      </c>
      <c r="J65" s="101">
        <f>'B-EX-046'!C7</f>
        <v>3</v>
      </c>
      <c r="K65" s="101" t="str">
        <f>'B-EX-046'!M7</f>
        <v>Não</v>
      </c>
      <c r="L65" s="101" t="str">
        <f>'B-EX-046'!O7</f>
        <v>Sim</v>
      </c>
      <c r="M65" s="223" t="s">
        <v>210</v>
      </c>
      <c r="N65" s="223"/>
      <c r="O65" s="119" t="s">
        <v>214</v>
      </c>
      <c r="P65" s="85" t="str">
        <f>'B-EX-046'!R17</f>
        <v>CLT-H</v>
      </c>
      <c r="Q65" s="134">
        <f>'B-EX-046'!S17</f>
        <v>20</v>
      </c>
      <c r="R65" s="119" t="str">
        <f>'B-EX-046'!T17</f>
        <v>Assistente</v>
      </c>
    </row>
    <row r="66" spans="1:18" x14ac:dyDescent="0.25">
      <c r="A66" s="143" t="s">
        <v>293</v>
      </c>
      <c r="B66" s="148">
        <f>'B-EX-047'!E13</f>
        <v>7.291666666666667</v>
      </c>
      <c r="C66" s="94">
        <f>'B-EX-047'!K13</f>
        <v>92.708333333333329</v>
      </c>
      <c r="D66" s="100">
        <f>'B-EX-047'!C16</f>
        <v>19</v>
      </c>
      <c r="E66" s="100">
        <f>'B-EX-047'!F16</f>
        <v>36</v>
      </c>
      <c r="F66" s="100">
        <f>'B-EX-047'!I16</f>
        <v>18</v>
      </c>
      <c r="G66" s="100">
        <f>'B-EX-047'!L16</f>
        <v>0</v>
      </c>
      <c r="H66" s="152">
        <f>'B-EX-047'!O16</f>
        <v>37</v>
      </c>
      <c r="I66" s="97" t="str">
        <f t="shared" si="0"/>
        <v>Mestre</v>
      </c>
      <c r="J66" s="101">
        <f>'B-EX-047'!C7</f>
        <v>3</v>
      </c>
      <c r="K66" s="101" t="str">
        <f>'B-EX-047'!M7</f>
        <v>Não</v>
      </c>
      <c r="L66" s="101" t="str">
        <f>'B-EX-047'!O7</f>
        <v>Sim</v>
      </c>
      <c r="M66" s="223" t="s">
        <v>208</v>
      </c>
      <c r="N66" s="223"/>
      <c r="O66" s="119" t="s">
        <v>212</v>
      </c>
      <c r="P66" s="85" t="str">
        <f>'B-EX-047'!R17</f>
        <v>Outro</v>
      </c>
      <c r="Q66" s="134">
        <f>'B-EX-047'!S17</f>
        <v>20</v>
      </c>
      <c r="R66" s="119" t="str">
        <f>'B-EX-047'!T17</f>
        <v>Titular</v>
      </c>
    </row>
    <row r="67" spans="1:18" x14ac:dyDescent="0.25">
      <c r="A67" s="143" t="s">
        <v>294</v>
      </c>
      <c r="B67" s="148">
        <f>'B-EX-048'!E13</f>
        <v>6.1818181818181817</v>
      </c>
      <c r="C67" s="94">
        <f>'B-EX-048'!K13</f>
        <v>93.818181818181813</v>
      </c>
      <c r="D67" s="100">
        <f>'B-EX-048'!C16</f>
        <v>19</v>
      </c>
      <c r="E67" s="100">
        <f>'B-EX-048'!F16</f>
        <v>22</v>
      </c>
      <c r="F67" s="100">
        <f>'B-EX-048'!I16</f>
        <v>8</v>
      </c>
      <c r="G67" s="100">
        <f>'B-EX-048'!L16</f>
        <v>0</v>
      </c>
      <c r="H67" s="152">
        <f>'B-EX-048'!O16</f>
        <v>76</v>
      </c>
      <c r="I67" s="97" t="str">
        <f t="shared" si="0"/>
        <v>Especialista</v>
      </c>
      <c r="J67" s="101">
        <f>'B-EX-048'!C7</f>
        <v>2</v>
      </c>
      <c r="K67" s="101" t="str">
        <f>'B-EX-048'!M7</f>
        <v>Não</v>
      </c>
      <c r="L67" s="101" t="str">
        <f>'B-EX-048'!O7</f>
        <v>Não</v>
      </c>
      <c r="M67" s="223" t="s">
        <v>208</v>
      </c>
      <c r="N67" s="223"/>
      <c r="O67" s="119" t="s">
        <v>212</v>
      </c>
      <c r="P67" s="85" t="str">
        <f>'B-EX-048'!R17</f>
        <v>CLT-H</v>
      </c>
      <c r="Q67" s="134">
        <f>'B-EX-048'!S17</f>
        <v>20</v>
      </c>
      <c r="R67" s="119" t="str">
        <f>'B-EX-048'!T17</f>
        <v>Adjunto</v>
      </c>
    </row>
    <row r="68" spans="1:18" x14ac:dyDescent="0.25">
      <c r="A68" s="143" t="s">
        <v>295</v>
      </c>
      <c r="B68" s="148">
        <f>'B-EX-049'!E13</f>
        <v>29.19254658385093</v>
      </c>
      <c r="C68" s="94">
        <f>'B-EX-049'!K13</f>
        <v>70.807453416149073</v>
      </c>
      <c r="D68" s="100">
        <f>'B-EX-049'!C16</f>
        <v>30</v>
      </c>
      <c r="E68" s="100">
        <f>'B-EX-049'!F16</f>
        <v>39</v>
      </c>
      <c r="F68" s="100">
        <f>'B-EX-049'!I16</f>
        <v>18</v>
      </c>
      <c r="G68" s="100">
        <f>'B-EX-049'!L16</f>
        <v>18</v>
      </c>
      <c r="H68" s="152">
        <f>'B-EX-049'!O16</f>
        <v>23</v>
      </c>
      <c r="I68" s="97" t="str">
        <f t="shared" si="0"/>
        <v>Mestre</v>
      </c>
      <c r="J68" s="101">
        <f>'B-EX-049'!C7</f>
        <v>3</v>
      </c>
      <c r="K68" s="101" t="str">
        <f>'B-EX-049'!M7</f>
        <v>Sim</v>
      </c>
      <c r="L68" s="101" t="str">
        <f>'B-EX-049'!O7</f>
        <v>Sim</v>
      </c>
      <c r="M68" s="223" t="s">
        <v>209</v>
      </c>
      <c r="N68" s="223"/>
      <c r="O68" s="119" t="s">
        <v>213</v>
      </c>
      <c r="P68" s="85" t="str">
        <f>'B-EX-049'!R17</f>
        <v>CLT-H</v>
      </c>
      <c r="Q68" s="134">
        <f>'B-EX-049'!S17</f>
        <v>20</v>
      </c>
      <c r="R68" s="119" t="str">
        <f>'B-EX-049'!T17</f>
        <v>Assistente</v>
      </c>
    </row>
    <row r="69" spans="1:18" x14ac:dyDescent="0.25">
      <c r="A69" s="143" t="s">
        <v>296</v>
      </c>
      <c r="B69" s="148">
        <f>'B-EX-050'!E13</f>
        <v>32.934131736526943</v>
      </c>
      <c r="C69" s="94">
        <f>'B-EX-050'!K13</f>
        <v>67.06586826347305</v>
      </c>
      <c r="D69" s="100">
        <f>'B-EX-050'!C16</f>
        <v>19</v>
      </c>
      <c r="E69" s="100">
        <f>'B-EX-050'!F16</f>
        <v>27</v>
      </c>
      <c r="F69" s="100">
        <f>'B-EX-050'!I16</f>
        <v>0</v>
      </c>
      <c r="G69" s="100">
        <f>'B-EX-050'!L16</f>
        <v>27</v>
      </c>
      <c r="H69" s="152">
        <f>'B-EX-050'!O16</f>
        <v>33</v>
      </c>
      <c r="I69" s="97" t="str">
        <f t="shared" si="0"/>
        <v>Mestre</v>
      </c>
      <c r="J69" s="101">
        <f>'B-EX-050'!C7</f>
        <v>3</v>
      </c>
      <c r="K69" s="101" t="str">
        <f>'B-EX-050'!M7</f>
        <v>Não</v>
      </c>
      <c r="L69" s="101" t="str">
        <f>'B-EX-050'!O7</f>
        <v>Não</v>
      </c>
      <c r="M69" s="223" t="s">
        <v>209</v>
      </c>
      <c r="N69" s="223"/>
      <c r="O69" s="119" t="s">
        <v>213</v>
      </c>
      <c r="P69" s="85" t="str">
        <f>'B-EX-050'!R17</f>
        <v>Outro</v>
      </c>
      <c r="Q69" s="134">
        <f>'B-EX-050'!S17</f>
        <v>20</v>
      </c>
      <c r="R69" s="119" t="str">
        <f>'B-EX-050'!T17</f>
        <v>Assistente</v>
      </c>
    </row>
    <row r="70" spans="1:18" x14ac:dyDescent="0.25">
      <c r="A70" s="143" t="s">
        <v>297</v>
      </c>
      <c r="B70" s="148">
        <f>'B-EX-051'!E13</f>
        <v>11.538461538461538</v>
      </c>
      <c r="C70" s="94">
        <f>'B-EX-051'!K13</f>
        <v>88.461538461538467</v>
      </c>
      <c r="D70" s="100">
        <f>'B-EX-051'!C16</f>
        <v>17</v>
      </c>
      <c r="E70" s="100">
        <f>'B-EX-051'!F16</f>
        <v>18</v>
      </c>
      <c r="F70" s="100">
        <f>'B-EX-051'!I16</f>
        <v>0</v>
      </c>
      <c r="G70" s="100">
        <f>'B-EX-051'!L16</f>
        <v>0</v>
      </c>
      <c r="H70" s="152">
        <f>'B-EX-051'!O16</f>
        <v>2</v>
      </c>
      <c r="I70" s="97" t="str">
        <f t="shared" si="0"/>
        <v>Mestre</v>
      </c>
      <c r="J70" s="101">
        <f>'B-EX-051'!C7</f>
        <v>3</v>
      </c>
      <c r="K70" s="101" t="str">
        <f>'B-EX-051'!M7</f>
        <v>Não</v>
      </c>
      <c r="L70" s="101" t="str">
        <f>'B-EX-051'!O7</f>
        <v>Não</v>
      </c>
      <c r="M70" s="223" t="s">
        <v>208</v>
      </c>
      <c r="N70" s="223"/>
      <c r="O70" s="119" t="s">
        <v>212</v>
      </c>
      <c r="P70" s="85" t="str">
        <f>'B-EX-051'!R17</f>
        <v>Outro</v>
      </c>
      <c r="Q70" s="134">
        <f>'B-EX-051'!S17</f>
        <v>20</v>
      </c>
      <c r="R70" s="119" t="str">
        <f>'B-EX-051'!T17</f>
        <v>Auxiliar</v>
      </c>
    </row>
    <row r="71" spans="1:18" x14ac:dyDescent="0.25">
      <c r="A71" s="143" t="s">
        <v>298</v>
      </c>
      <c r="B71" s="148">
        <f>'B-EX-052'!E13</f>
        <v>28.729281767955801</v>
      </c>
      <c r="C71" s="94">
        <f>'B-EX-052'!K13</f>
        <v>71.270718232044203</v>
      </c>
      <c r="D71" s="100">
        <f>'B-EX-052'!C16</f>
        <v>26</v>
      </c>
      <c r="E71" s="100">
        <f>'B-EX-052'!F16</f>
        <v>75</v>
      </c>
      <c r="F71" s="100">
        <f>'B-EX-052'!I16</f>
        <v>0</v>
      </c>
      <c r="G71" s="100">
        <f>'B-EX-052'!L16</f>
        <v>0</v>
      </c>
      <c r="H71" s="152">
        <f>'B-EX-052'!O16</f>
        <v>35</v>
      </c>
      <c r="I71" s="97" t="str">
        <f t="shared" si="0"/>
        <v>Pós-Doutor</v>
      </c>
      <c r="J71" s="101">
        <f>'B-EX-052'!C7</f>
        <v>5</v>
      </c>
      <c r="K71" s="101" t="str">
        <f>'B-EX-052'!M7</f>
        <v>Não</v>
      </c>
      <c r="L71" s="101" t="str">
        <f>'B-EX-052'!O7</f>
        <v>Sim</v>
      </c>
      <c r="M71" s="223" t="s">
        <v>209</v>
      </c>
      <c r="N71" s="223"/>
      <c r="O71" s="119" t="s">
        <v>213</v>
      </c>
      <c r="P71" s="85" t="str">
        <f>'B-EX-052'!R17</f>
        <v>CLT</v>
      </c>
      <c r="Q71" s="134">
        <f>'B-EX-052'!S17</f>
        <v>40</v>
      </c>
      <c r="R71" s="119" t="str">
        <f>'B-EX-052'!T17</f>
        <v>Titular</v>
      </c>
    </row>
    <row r="72" spans="1:18" x14ac:dyDescent="0.25">
      <c r="A72" s="143" t="s">
        <v>299</v>
      </c>
      <c r="B72" s="148">
        <f>'B-EX-053'!E13</f>
        <v>42.056074766355138</v>
      </c>
      <c r="C72" s="94">
        <f>'B-EX-053'!K13</f>
        <v>57.943925233644862</v>
      </c>
      <c r="D72" s="100">
        <f>'B-EX-053'!C16</f>
        <v>21</v>
      </c>
      <c r="E72" s="100">
        <f>'B-EX-053'!F16</f>
        <v>27</v>
      </c>
      <c r="F72" s="100">
        <f>'B-EX-053'!I16</f>
        <v>30</v>
      </c>
      <c r="G72" s="100">
        <f>'B-EX-053'!L16</f>
        <v>17</v>
      </c>
      <c r="H72" s="152">
        <f>'B-EX-053'!O16</f>
        <v>23</v>
      </c>
      <c r="I72" s="97" t="str">
        <f t="shared" si="0"/>
        <v>Mestre</v>
      </c>
      <c r="J72" s="101">
        <f>'B-EX-053'!C7</f>
        <v>3</v>
      </c>
      <c r="K72" s="101" t="str">
        <f>'B-EX-053'!M7</f>
        <v>Não</v>
      </c>
      <c r="L72" s="101" t="str">
        <f>'B-EX-053'!O7</f>
        <v>Sim</v>
      </c>
      <c r="M72" s="223" t="s">
        <v>215</v>
      </c>
      <c r="N72" s="223"/>
      <c r="O72" s="119" t="s">
        <v>217</v>
      </c>
      <c r="P72" s="85" t="str">
        <f>'B-EX-053'!R17</f>
        <v>CLT-H</v>
      </c>
      <c r="Q72" s="134">
        <f>'B-EX-053'!S17</f>
        <v>15</v>
      </c>
      <c r="R72" s="119" t="str">
        <f>'B-EX-053'!T17</f>
        <v>Assistente</v>
      </c>
    </row>
    <row r="73" spans="1:18" x14ac:dyDescent="0.25">
      <c r="A73" s="143" t="s">
        <v>300</v>
      </c>
      <c r="B73" s="148">
        <f>'B-EX-054'!E13</f>
        <v>38.46153846153846</v>
      </c>
      <c r="C73" s="94">
        <f>'B-EX-054'!K13</f>
        <v>61.53846153846154</v>
      </c>
      <c r="D73" s="100">
        <f>'B-EX-054'!C16</f>
        <v>22</v>
      </c>
      <c r="E73" s="100">
        <f>'B-EX-054'!F16</f>
        <v>20</v>
      </c>
      <c r="F73" s="100">
        <f>'B-EX-054'!I16</f>
        <v>0</v>
      </c>
      <c r="G73" s="100">
        <f>'B-EX-054'!L16</f>
        <v>0</v>
      </c>
      <c r="H73" s="152">
        <f>'B-EX-054'!O16</f>
        <v>35</v>
      </c>
      <c r="I73" s="97" t="str">
        <f t="shared" si="0"/>
        <v>Especialista</v>
      </c>
      <c r="J73" s="101">
        <f>'B-EX-054'!C7</f>
        <v>2</v>
      </c>
      <c r="K73" s="101" t="str">
        <f>'B-EX-054'!M7</f>
        <v>Não</v>
      </c>
      <c r="L73" s="101" t="str">
        <f>'B-EX-054'!O7</f>
        <v>Não</v>
      </c>
      <c r="M73" s="223" t="s">
        <v>209</v>
      </c>
      <c r="N73" s="223"/>
      <c r="O73" s="119" t="s">
        <v>213</v>
      </c>
      <c r="P73" s="85" t="str">
        <f>'B-EX-054'!R17</f>
        <v>CLT-DE</v>
      </c>
      <c r="Q73" s="134">
        <f>'B-EX-054'!S17</f>
        <v>40</v>
      </c>
      <c r="R73" s="119" t="str">
        <f>'B-EX-054'!T17</f>
        <v>Titular</v>
      </c>
    </row>
    <row r="74" spans="1:18" x14ac:dyDescent="0.25">
      <c r="A74" s="143" t="s">
        <v>301</v>
      </c>
      <c r="B74" s="148">
        <f>'B-EX-055'!E13</f>
        <v>25.477707006369428</v>
      </c>
      <c r="C74" s="94">
        <f>'B-EX-055'!K13</f>
        <v>74.522292993630572</v>
      </c>
      <c r="D74" s="100">
        <f>'B-EX-055'!C16</f>
        <v>28</v>
      </c>
      <c r="E74" s="100">
        <f>'B-EX-055'!F16</f>
        <v>60</v>
      </c>
      <c r="F74" s="100">
        <f>'B-EX-055'!I16</f>
        <v>0</v>
      </c>
      <c r="G74" s="100">
        <f>'B-EX-055'!L16</f>
        <v>0</v>
      </c>
      <c r="H74" s="152">
        <f>'B-EX-055'!O16</f>
        <v>26</v>
      </c>
      <c r="I74" s="97" t="str">
        <f t="shared" si="0"/>
        <v>Doutor</v>
      </c>
      <c r="J74" s="101">
        <f>'B-EX-055'!C7</f>
        <v>4</v>
      </c>
      <c r="K74" s="101" t="str">
        <f>'B-EX-055'!M7</f>
        <v>Sim</v>
      </c>
      <c r="L74" s="101" t="str">
        <f>'B-EX-055'!O7</f>
        <v>Não</v>
      </c>
      <c r="M74" s="223" t="s">
        <v>209</v>
      </c>
      <c r="N74" s="223"/>
      <c r="O74" s="119" t="s">
        <v>213</v>
      </c>
      <c r="P74" s="85" t="str">
        <f>'B-EX-055'!R17</f>
        <v>CLT-H</v>
      </c>
      <c r="Q74" s="134">
        <f>'B-EX-055'!S17</f>
        <v>20</v>
      </c>
      <c r="R74" s="119" t="str">
        <f>'B-EX-055'!T17</f>
        <v>Assistente</v>
      </c>
    </row>
    <row r="75" spans="1:18" x14ac:dyDescent="0.25">
      <c r="A75" s="143" t="s">
        <v>302</v>
      </c>
      <c r="B75" s="148">
        <f>'B-EX-056'!E13</f>
        <v>65.517241379310349</v>
      </c>
      <c r="C75" s="94">
        <f>'B-EX-056'!K13</f>
        <v>34.482758620689658</v>
      </c>
      <c r="D75" s="100">
        <f>'B-EX-056'!C16</f>
        <v>19</v>
      </c>
      <c r="E75" s="100">
        <f>'B-EX-056'!F16</f>
        <v>27</v>
      </c>
      <c r="F75" s="100">
        <f>'B-EX-056'!I16</f>
        <v>0</v>
      </c>
      <c r="G75" s="100">
        <f>'B-EX-056'!L16</f>
        <v>0</v>
      </c>
      <c r="H75" s="152">
        <f>'B-EX-056'!O16</f>
        <v>1</v>
      </c>
      <c r="I75" s="97" t="str">
        <f t="shared" si="0"/>
        <v>Mestre</v>
      </c>
      <c r="J75" s="101">
        <f>'B-EX-056'!C7</f>
        <v>3</v>
      </c>
      <c r="K75" s="101" t="str">
        <f>'B-EX-056'!M7</f>
        <v>Não</v>
      </c>
      <c r="L75" s="101" t="str">
        <f>'B-EX-056'!O7</f>
        <v>Não</v>
      </c>
      <c r="M75" s="223" t="s">
        <v>210</v>
      </c>
      <c r="N75" s="223"/>
      <c r="O75" s="119" t="s">
        <v>214</v>
      </c>
      <c r="P75" s="85" t="str">
        <f>'B-EX-056'!R17</f>
        <v>CLT-H</v>
      </c>
      <c r="Q75" s="134">
        <f>'B-EX-056'!S17</f>
        <v>26</v>
      </c>
      <c r="R75" s="119" t="str">
        <f>'B-EX-056'!T17</f>
        <v>Assistente</v>
      </c>
    </row>
    <row r="76" spans="1:18" x14ac:dyDescent="0.25">
      <c r="A76" s="143" t="s">
        <v>303</v>
      </c>
      <c r="B76" s="148">
        <f>'B-EX-057'!E13</f>
        <v>58.865248226950357</v>
      </c>
      <c r="C76" s="94">
        <f>'B-EX-057'!K13</f>
        <v>41.134751773049643</v>
      </c>
      <c r="D76" s="100">
        <f>'B-EX-057'!C16</f>
        <v>23</v>
      </c>
      <c r="E76" s="100">
        <f>'B-EX-057'!F16</f>
        <v>44</v>
      </c>
      <c r="F76" s="100">
        <f>'B-EX-057'!I16</f>
        <v>356</v>
      </c>
      <c r="G76" s="100">
        <f>'B-EX-057'!L16</f>
        <v>29</v>
      </c>
      <c r="H76" s="152">
        <f>'B-EX-057'!O16</f>
        <v>8</v>
      </c>
      <c r="I76" s="97" t="str">
        <f t="shared" si="0"/>
        <v>Doutor</v>
      </c>
      <c r="J76" s="101">
        <f>'B-EX-057'!C7</f>
        <v>4</v>
      </c>
      <c r="K76" s="101" t="str">
        <f>'B-EX-057'!M7</f>
        <v>Não</v>
      </c>
      <c r="L76" s="101" t="str">
        <f>'B-EX-057'!O7</f>
        <v>Não</v>
      </c>
      <c r="M76" s="223" t="s">
        <v>215</v>
      </c>
      <c r="N76" s="223"/>
      <c r="O76" s="119" t="s">
        <v>217</v>
      </c>
      <c r="P76" s="85" t="str">
        <f>'B-EX-057'!R17</f>
        <v>CLT-H</v>
      </c>
      <c r="Q76" s="134">
        <f>'B-EX-057'!S17</f>
        <v>20</v>
      </c>
      <c r="R76" s="119" t="str">
        <f>'B-EX-057'!T17</f>
        <v>Adjunto</v>
      </c>
    </row>
    <row r="77" spans="1:18" x14ac:dyDescent="0.25">
      <c r="A77" s="143" t="s">
        <v>304</v>
      </c>
      <c r="B77" s="148">
        <f>'B-EX-058'!E13</f>
        <v>70.833333333333329</v>
      </c>
      <c r="C77" s="94">
        <f>'B-EX-058'!K13</f>
        <v>29.166666666666668</v>
      </c>
      <c r="D77" s="100">
        <f>'B-EX-058'!C16</f>
        <v>24</v>
      </c>
      <c r="E77" s="100">
        <f>'B-EX-058'!F16</f>
        <v>52</v>
      </c>
      <c r="F77" s="100">
        <f>'B-EX-058'!I16</f>
        <v>52</v>
      </c>
      <c r="G77" s="100">
        <f>'B-EX-058'!L16</f>
        <v>2</v>
      </c>
      <c r="H77" s="152">
        <f>'B-EX-058'!O16</f>
        <v>6</v>
      </c>
      <c r="I77" s="97" t="str">
        <f t="shared" si="0"/>
        <v>Doutor</v>
      </c>
      <c r="J77" s="101">
        <f>'B-EX-058'!C7</f>
        <v>4</v>
      </c>
      <c r="K77" s="101" t="str">
        <f>'B-EX-058'!M7</f>
        <v>Sim</v>
      </c>
      <c r="L77" s="101" t="str">
        <f>'B-EX-058'!O7</f>
        <v>Sim</v>
      </c>
      <c r="M77" s="223" t="s">
        <v>210</v>
      </c>
      <c r="N77" s="223"/>
      <c r="O77" s="119" t="s">
        <v>214</v>
      </c>
      <c r="P77" s="85" t="str">
        <f>'B-EX-058'!R17</f>
        <v>Outro</v>
      </c>
      <c r="Q77" s="134">
        <f>'B-EX-058'!S17</f>
        <v>24</v>
      </c>
      <c r="R77" s="119" t="str">
        <f>'B-EX-058'!T17</f>
        <v>Substituta</v>
      </c>
    </row>
    <row r="78" spans="1:18" x14ac:dyDescent="0.25">
      <c r="A78" s="143" t="s">
        <v>305</v>
      </c>
      <c r="B78" s="148">
        <f>'B-EX-059'!E13</f>
        <v>35.887096774193552</v>
      </c>
      <c r="C78" s="94">
        <f>'B-EX-059'!K13</f>
        <v>64.112903225806448</v>
      </c>
      <c r="D78" s="100">
        <f>'B-EX-059'!C16</f>
        <v>17</v>
      </c>
      <c r="E78" s="100">
        <f>'B-EX-059'!F16</f>
        <v>10</v>
      </c>
      <c r="F78" s="100">
        <f>'B-EX-059'!I16</f>
        <v>54</v>
      </c>
      <c r="G78" s="100">
        <f>'B-EX-059'!L16</f>
        <v>20</v>
      </c>
      <c r="H78" s="152">
        <f>'B-EX-059'!O16</f>
        <v>38</v>
      </c>
      <c r="I78" s="97" t="str">
        <f t="shared" si="0"/>
        <v>Especialista</v>
      </c>
      <c r="J78" s="101">
        <f>'B-EX-059'!C7</f>
        <v>2</v>
      </c>
      <c r="K78" s="101" t="str">
        <f>'B-EX-059'!M7</f>
        <v>Não</v>
      </c>
      <c r="L78" s="101" t="str">
        <f>'B-EX-059'!O7</f>
        <v>Sim</v>
      </c>
      <c r="M78" s="223" t="s">
        <v>209</v>
      </c>
      <c r="N78" s="223"/>
      <c r="O78" s="119" t="s">
        <v>213</v>
      </c>
      <c r="P78" s="85" t="str">
        <f>'B-EX-059'!R17</f>
        <v>CLT-H</v>
      </c>
      <c r="Q78" s="134">
        <f>'B-EX-059'!S17</f>
        <v>24</v>
      </c>
      <c r="R78" s="119" t="str">
        <f>'B-EX-059'!T17</f>
        <v>Adjunto</v>
      </c>
    </row>
    <row r="79" spans="1:18" x14ac:dyDescent="0.25">
      <c r="A79" s="143" t="s">
        <v>306</v>
      </c>
      <c r="B79" s="148">
        <f>'B-EX-060'!E13</f>
        <v>41.176470588235297</v>
      </c>
      <c r="C79" s="94">
        <f>'B-EX-060'!K13</f>
        <v>58.823529411764703</v>
      </c>
      <c r="D79" s="100">
        <f>'B-EX-060'!C16</f>
        <v>17</v>
      </c>
      <c r="E79" s="100">
        <f>'B-EX-060'!F16</f>
        <v>18</v>
      </c>
      <c r="F79" s="100">
        <f>'B-EX-060'!I16</f>
        <v>24</v>
      </c>
      <c r="G79" s="100">
        <f>'B-EX-060'!L16</f>
        <v>3</v>
      </c>
      <c r="H79" s="152">
        <f>'B-EX-060'!O16</f>
        <v>3</v>
      </c>
      <c r="I79" s="97" t="str">
        <f t="shared" si="0"/>
        <v>Mestre</v>
      </c>
      <c r="J79" s="101">
        <f>'B-EX-060'!C7</f>
        <v>3</v>
      </c>
      <c r="K79" s="101" t="str">
        <f>'B-EX-060'!M7</f>
        <v>Sim</v>
      </c>
      <c r="L79" s="101" t="str">
        <f>'B-EX-060'!O7</f>
        <v>Sim</v>
      </c>
      <c r="M79" s="223" t="s">
        <v>215</v>
      </c>
      <c r="N79" s="223"/>
      <c r="O79" s="119" t="s">
        <v>217</v>
      </c>
      <c r="P79" s="85" t="str">
        <f>'B-EX-060'!R17</f>
        <v>Outro</v>
      </c>
      <c r="Q79" s="134">
        <f>'B-EX-060'!S17</f>
        <v>32</v>
      </c>
      <c r="R79" s="119" t="str">
        <f>'B-EX-060'!T17</f>
        <v>Substituto</v>
      </c>
    </row>
    <row r="80" spans="1:18" x14ac:dyDescent="0.25">
      <c r="A80" s="143" t="s">
        <v>307</v>
      </c>
      <c r="B80" s="148">
        <f>'B-EX-061'!E13</f>
        <v>17.61904761904762</v>
      </c>
      <c r="C80" s="94">
        <f>'B-EX-061'!K13</f>
        <v>82.38095238095238</v>
      </c>
      <c r="D80" s="100">
        <f>'B-EX-061'!C16</f>
        <v>21</v>
      </c>
      <c r="E80" s="100">
        <f>'B-EX-061'!F16</f>
        <v>27</v>
      </c>
      <c r="F80" s="100">
        <f>'B-EX-061'!I16</f>
        <v>3</v>
      </c>
      <c r="G80" s="100">
        <f>'B-EX-061'!L16</f>
        <v>4</v>
      </c>
      <c r="H80" s="152">
        <f>'B-EX-061'!O16</f>
        <v>51</v>
      </c>
      <c r="I80" s="97" t="str">
        <f t="shared" si="0"/>
        <v>Mestre</v>
      </c>
      <c r="J80" s="101">
        <f>'B-EX-061'!C7</f>
        <v>3</v>
      </c>
      <c r="K80" s="101" t="str">
        <f>'B-EX-061'!M7</f>
        <v>Não</v>
      </c>
      <c r="L80" s="101" t="str">
        <f>'B-EX-061'!O7</f>
        <v>Sim</v>
      </c>
      <c r="M80" s="223" t="s">
        <v>208</v>
      </c>
      <c r="N80" s="223"/>
      <c r="O80" s="119" t="s">
        <v>212</v>
      </c>
      <c r="P80" s="85" t="str">
        <f>'B-EX-061'!R17</f>
        <v>CLT</v>
      </c>
      <c r="Q80" s="134">
        <f>'B-EX-061'!S17</f>
        <v>40</v>
      </c>
      <c r="R80" s="119" t="str">
        <f>'B-EX-061'!T17</f>
        <v>Titular</v>
      </c>
    </row>
    <row r="81" spans="1:18" x14ac:dyDescent="0.25">
      <c r="A81" s="144" t="s">
        <v>308</v>
      </c>
      <c r="B81" s="153">
        <f>'B-EX-062'!E13</f>
        <v>35.714285714285715</v>
      </c>
      <c r="C81" s="139">
        <f>'B-EX-062'!K13</f>
        <v>64.285714285714292</v>
      </c>
      <c r="D81" s="162">
        <f>'B-EX-062'!C16</f>
        <v>17</v>
      </c>
      <c r="E81" s="162">
        <f>'B-EX-062'!F16</f>
        <v>18</v>
      </c>
      <c r="F81" s="162">
        <f>'B-EX-062'!I16</f>
        <v>63</v>
      </c>
      <c r="G81" s="162">
        <f>'B-EX-062'!L16</f>
        <v>11</v>
      </c>
      <c r="H81" s="167">
        <f>'B-EX-062'!O16</f>
        <v>11</v>
      </c>
      <c r="I81" s="97" t="str">
        <f t="shared" si="0"/>
        <v>Mestre</v>
      </c>
      <c r="J81" s="101">
        <f>'B-EX-062'!C7</f>
        <v>3</v>
      </c>
      <c r="K81" s="162" t="str">
        <f>'B-EX-062'!M7</f>
        <v>Sim</v>
      </c>
      <c r="L81" s="162" t="str">
        <f>'B-EX-062'!O7</f>
        <v>Sim</v>
      </c>
      <c r="M81" s="223" t="s">
        <v>209</v>
      </c>
      <c r="N81" s="223"/>
      <c r="O81" s="141" t="s">
        <v>213</v>
      </c>
      <c r="P81" s="140" t="str">
        <f>'B-EX-062'!R17</f>
        <v>Outro</v>
      </c>
      <c r="Q81" s="140">
        <f>'B-EX-062'!S17</f>
        <v>20</v>
      </c>
      <c r="R81" s="160" t="str">
        <f>'B-EX-062'!T17</f>
        <v>Auxiliar</v>
      </c>
    </row>
    <row r="82" spans="1:18" x14ac:dyDescent="0.25">
      <c r="A82" s="145" t="s">
        <v>338</v>
      </c>
      <c r="B82" s="150">
        <f>'B-EX-063'!E13</f>
        <v>56</v>
      </c>
      <c r="C82" s="93">
        <f>'B-EX-063'!K13</f>
        <v>44</v>
      </c>
      <c r="D82" s="101">
        <f>'B-EX-063'!C16</f>
        <v>24</v>
      </c>
      <c r="E82" s="101">
        <f>'B-EX-063'!F16</f>
        <v>44</v>
      </c>
      <c r="F82" s="101">
        <f>'B-EX-063'!I16</f>
        <v>48</v>
      </c>
      <c r="G82" s="101">
        <f>'B-EX-063'!L16</f>
        <v>16</v>
      </c>
      <c r="H82" s="151">
        <f>'B-EX-063'!O16</f>
        <v>22</v>
      </c>
      <c r="I82" s="85" t="str">
        <f t="shared" ref="I82:I88" si="3">IF(J82=1,"Graduado",IF(J82=2,"Especialista",IF(J82=3,"Mestre",IF(J82=4,"Doutor",IF(J82=5,"Pós-Doutor")))))</f>
        <v>Doutor</v>
      </c>
      <c r="J82" s="101">
        <f>'B-EX-063'!C7</f>
        <v>4</v>
      </c>
      <c r="K82" s="101" t="str">
        <f>'B-EX-063'!M7</f>
        <v>Não</v>
      </c>
      <c r="L82" s="101" t="str">
        <f>'B-EX-063'!O7</f>
        <v>Não</v>
      </c>
      <c r="M82" s="223" t="s">
        <v>215</v>
      </c>
      <c r="N82" s="223"/>
      <c r="O82" s="119" t="s">
        <v>217</v>
      </c>
      <c r="P82" s="85" t="str">
        <f>'B-EX-063'!R17</f>
        <v>CLT</v>
      </c>
      <c r="Q82" s="134">
        <f>'B-EX-063'!S17</f>
        <v>40</v>
      </c>
      <c r="R82" s="119" t="str">
        <f>'B-EX-063'!T17</f>
        <v>Titular</v>
      </c>
    </row>
    <row r="83" spans="1:18" x14ac:dyDescent="0.25">
      <c r="A83" s="145" t="s">
        <v>339</v>
      </c>
      <c r="B83" s="150">
        <f>'B-EX-064'!E13</f>
        <v>41.891891891891895</v>
      </c>
      <c r="C83" s="93">
        <f>'B-EX-064'!K13</f>
        <v>58.108108108108105</v>
      </c>
      <c r="D83" s="101">
        <f>'B-EX-064'!C16</f>
        <v>21</v>
      </c>
      <c r="E83" s="101">
        <f>'B-EX-063'!F16</f>
        <v>44</v>
      </c>
      <c r="F83" s="101">
        <f>'B-EX-064'!I16</f>
        <v>12</v>
      </c>
      <c r="G83" s="101">
        <f>'B-EX-064'!L16</f>
        <v>14</v>
      </c>
      <c r="H83" s="151">
        <f>'B-EX-064'!O16</f>
        <v>14</v>
      </c>
      <c r="I83" s="85" t="str">
        <f t="shared" si="3"/>
        <v>Doutor</v>
      </c>
      <c r="J83" s="101">
        <f>'B-EX-064'!C7</f>
        <v>4</v>
      </c>
      <c r="K83" s="101" t="str">
        <f>'B-EX-064'!M7</f>
        <v>Sim</v>
      </c>
      <c r="L83" s="101" t="str">
        <f>'B-EX-064'!O7</f>
        <v>Sim</v>
      </c>
      <c r="M83" s="223" t="s">
        <v>215</v>
      </c>
      <c r="N83" s="223"/>
      <c r="O83" s="119" t="s">
        <v>217</v>
      </c>
      <c r="P83" s="85" t="str">
        <f>'B-EX-064'!R17</f>
        <v>CLT-H</v>
      </c>
      <c r="Q83" s="134">
        <f>'B-EX-064'!S17</f>
        <v>20</v>
      </c>
      <c r="R83" s="119" t="str">
        <f>'B-EX-064'!T17</f>
        <v>Adjunta</v>
      </c>
    </row>
    <row r="84" spans="1:18" x14ac:dyDescent="0.25">
      <c r="A84" s="145" t="s">
        <v>340</v>
      </c>
      <c r="B84" s="150">
        <f>'B-EX-065'!E13</f>
        <v>48.691099476439788</v>
      </c>
      <c r="C84" s="207">
        <f>'B-EX-065'!K13</f>
        <v>51.308900523560212</v>
      </c>
      <c r="D84" s="101">
        <f>'B-EX-065'!C16</f>
        <v>19</v>
      </c>
      <c r="E84" s="101">
        <f>'B-EX-063'!F16</f>
        <v>44</v>
      </c>
      <c r="F84" s="101">
        <f>'B-EX-065'!I16</f>
        <v>363</v>
      </c>
      <c r="G84" s="101">
        <f>'B-EX-065'!L16</f>
        <v>16</v>
      </c>
      <c r="H84" s="151">
        <f>'B-EX-065'!O16</f>
        <v>16</v>
      </c>
      <c r="I84" s="85" t="str">
        <f t="shared" si="3"/>
        <v>Mestre</v>
      </c>
      <c r="J84" s="101">
        <f>'B-EX-065'!C7</f>
        <v>3</v>
      </c>
      <c r="K84" s="101" t="str">
        <f>'B-EX-065'!M7</f>
        <v>Sim</v>
      </c>
      <c r="L84" s="101" t="str">
        <f>'B-EX-065'!O7</f>
        <v>Sim</v>
      </c>
      <c r="M84" s="223" t="s">
        <v>215</v>
      </c>
      <c r="N84" s="223"/>
      <c r="O84" s="119" t="s">
        <v>217</v>
      </c>
      <c r="P84" s="85" t="str">
        <f>'B-EX-065'!R17</f>
        <v>CLT-H</v>
      </c>
      <c r="Q84" s="134">
        <f>'B-EX-065'!S17</f>
        <v>20</v>
      </c>
      <c r="R84" s="119" t="str">
        <f>'B-EX-065'!T17</f>
        <v>Substituta</v>
      </c>
    </row>
    <row r="85" spans="1:18" x14ac:dyDescent="0.25">
      <c r="A85" s="145" t="s">
        <v>341</v>
      </c>
      <c r="B85" s="150">
        <f>'B-EX-066'!E13</f>
        <v>0</v>
      </c>
      <c r="C85" s="93">
        <f>'B-EX-066'!K13</f>
        <v>100</v>
      </c>
      <c r="D85" s="101">
        <f>'B-EX-066'!C16</f>
        <v>18</v>
      </c>
      <c r="E85" s="101">
        <f>'B-EX-063'!F16</f>
        <v>44</v>
      </c>
      <c r="F85" s="101">
        <f>'B-EX-066'!I16</f>
        <v>0</v>
      </c>
      <c r="G85" s="101">
        <f>'B-EX-066'!L16</f>
        <v>0</v>
      </c>
      <c r="H85" s="151">
        <f>'B-EX-066'!O16</f>
        <v>18</v>
      </c>
      <c r="I85" s="85" t="str">
        <f t="shared" si="3"/>
        <v>Especialista</v>
      </c>
      <c r="J85" s="101">
        <f>'B-EX-066'!C7</f>
        <v>2</v>
      </c>
      <c r="K85" s="101" t="str">
        <f>'B-EX-066'!M7</f>
        <v>Sim</v>
      </c>
      <c r="L85" s="101" t="str">
        <f>'B-EX-066'!O7</f>
        <v>Sim</v>
      </c>
      <c r="M85" s="223" t="s">
        <v>208</v>
      </c>
      <c r="N85" s="223"/>
      <c r="O85" s="119" t="s">
        <v>212</v>
      </c>
      <c r="P85" s="85" t="str">
        <f>'B-EX-066'!R17</f>
        <v>Outro</v>
      </c>
      <c r="Q85" s="134">
        <f>'B-EX-066'!S17</f>
        <v>20</v>
      </c>
      <c r="R85" s="119" t="str">
        <f>'B-EX-066'!T17</f>
        <v>Adjunto</v>
      </c>
    </row>
    <row r="86" spans="1:18" x14ac:dyDescent="0.25">
      <c r="A86" s="145" t="s">
        <v>342</v>
      </c>
      <c r="B86" s="150">
        <f>'B-EX-067'!E13</f>
        <v>51.351351351351354</v>
      </c>
      <c r="C86" s="93">
        <f>'B-EX-067'!K13</f>
        <v>48.648648648648646</v>
      </c>
      <c r="D86" s="101">
        <f>'B-EX-067'!C16</f>
        <v>19</v>
      </c>
      <c r="E86" s="101">
        <f>'B-EX-063'!F16</f>
        <v>44</v>
      </c>
      <c r="F86" s="101">
        <f>'B-EX-067'!I16</f>
        <v>51</v>
      </c>
      <c r="G86" s="101">
        <f>'B-EX-067'!L16</f>
        <v>1</v>
      </c>
      <c r="H86" s="151">
        <f>'B-EX-067'!O16</f>
        <v>2</v>
      </c>
      <c r="I86" s="85" t="str">
        <f t="shared" si="3"/>
        <v>Mestre</v>
      </c>
      <c r="J86" s="101">
        <f>'B-EX-067'!C7</f>
        <v>3</v>
      </c>
      <c r="K86" s="101" t="str">
        <f>'B-EX-067'!M7</f>
        <v>Não</v>
      </c>
      <c r="L86" s="101" t="str">
        <f>'B-EX-067'!O7</f>
        <v>Não</v>
      </c>
      <c r="M86" s="223" t="s">
        <v>215</v>
      </c>
      <c r="N86" s="223"/>
      <c r="O86" s="119" t="s">
        <v>217</v>
      </c>
      <c r="P86" s="85" t="str">
        <f>'B-EX-067'!R17</f>
        <v>Outro</v>
      </c>
      <c r="Q86" s="134">
        <f>'B-EX-067'!S17</f>
        <v>20</v>
      </c>
      <c r="R86" s="119" t="str">
        <f>'B-EX-067'!T17</f>
        <v>Substituto</v>
      </c>
    </row>
    <row r="87" spans="1:18" x14ac:dyDescent="0.25">
      <c r="A87" s="145" t="s">
        <v>343</v>
      </c>
      <c r="B87" s="150">
        <f>'B-EX-068'!E13</f>
        <v>47.368421052631582</v>
      </c>
      <c r="C87" s="93">
        <f>'B-EX-068'!K13</f>
        <v>52.631578947368418</v>
      </c>
      <c r="D87" s="101">
        <f>'B-EX-068'!C16</f>
        <v>17</v>
      </c>
      <c r="E87" s="101">
        <f>'B-EX-063'!F16</f>
        <v>44</v>
      </c>
      <c r="F87" s="101">
        <f>'B-EX-068'!I16</f>
        <v>72</v>
      </c>
      <c r="G87" s="101">
        <f>'B-EX-068'!L16</f>
        <v>0</v>
      </c>
      <c r="H87" s="151">
        <f>'B-EX-068'!O16</f>
        <v>2</v>
      </c>
      <c r="I87" s="85" t="str">
        <f t="shared" si="3"/>
        <v>Mestre</v>
      </c>
      <c r="J87" s="101">
        <f>'B-EX-068'!C7</f>
        <v>3</v>
      </c>
      <c r="K87" s="101" t="str">
        <f>'B-EX-068'!M7</f>
        <v>Não</v>
      </c>
      <c r="L87" s="101" t="str">
        <f>'B-EX-068'!O7</f>
        <v>Não</v>
      </c>
      <c r="M87" s="223" t="s">
        <v>215</v>
      </c>
      <c r="N87" s="223"/>
      <c r="O87" s="119" t="s">
        <v>217</v>
      </c>
      <c r="P87" s="85" t="str">
        <f>'B-EX-068'!R17</f>
        <v>CLT</v>
      </c>
      <c r="Q87" s="134">
        <f>'B-EX-068'!S17</f>
        <v>40</v>
      </c>
      <c r="R87" s="119" t="str">
        <f>'B-EX-068'!T17</f>
        <v>Auxiliar</v>
      </c>
    </row>
    <row r="88" spans="1:18" ht="15.75" thickBot="1" x14ac:dyDescent="0.3">
      <c r="A88" s="168" t="s">
        <v>344</v>
      </c>
      <c r="B88" s="154">
        <f>'B-EX-069'!E13</f>
        <v>30.864197530864196</v>
      </c>
      <c r="C88" s="155">
        <f>'B-EX-069'!K13</f>
        <v>69.135802469135797</v>
      </c>
      <c r="D88" s="156">
        <f>'B-EX-069'!C16</f>
        <v>18</v>
      </c>
      <c r="E88" s="156">
        <f>'B-EX-063'!F16</f>
        <v>44</v>
      </c>
      <c r="F88" s="156">
        <f>'B-EX-069'!I16</f>
        <v>0</v>
      </c>
      <c r="G88" s="156">
        <f>'B-EX-069'!L16</f>
        <v>8</v>
      </c>
      <c r="H88" s="157">
        <f>'B-EX-069'!O16</f>
        <v>54</v>
      </c>
      <c r="I88" s="87" t="str">
        <f t="shared" si="3"/>
        <v>Mestre</v>
      </c>
      <c r="J88" s="156">
        <f>'B-EX-069'!C7</f>
        <v>3</v>
      </c>
      <c r="K88" s="156" t="str">
        <f>'B-EX-069'!M7</f>
        <v>Não</v>
      </c>
      <c r="L88" s="156" t="str">
        <f>'B-EX-069'!O7</f>
        <v>Não</v>
      </c>
      <c r="M88" s="286" t="s">
        <v>209</v>
      </c>
      <c r="N88" s="286"/>
      <c r="O88" s="159" t="s">
        <v>213</v>
      </c>
      <c r="P88" s="87" t="str">
        <f>'B-EX-069'!R17</f>
        <v>CLT-H</v>
      </c>
      <c r="Q88" s="161">
        <f>'B-EX-069'!S17</f>
        <v>12</v>
      </c>
      <c r="R88" s="159" t="str">
        <f>'B-EX-069'!T17</f>
        <v>Adjunto</v>
      </c>
    </row>
    <row r="89" spans="1:18" x14ac:dyDescent="0.25">
      <c r="K89" s="204">
        <f>20*100/69</f>
        <v>28.985507246376812</v>
      </c>
      <c r="L89" s="204">
        <f>38*100/69</f>
        <v>55.072463768115945</v>
      </c>
    </row>
  </sheetData>
  <sheetProtection password="E2B6" sheet="1" objects="1" scenarios="1"/>
  <mergeCells count="92">
    <mergeCell ref="M87:N87"/>
    <mergeCell ref="M88:N88"/>
    <mergeCell ref="M82:N82"/>
    <mergeCell ref="M83:N83"/>
    <mergeCell ref="M84:N84"/>
    <mergeCell ref="M85:N85"/>
    <mergeCell ref="M86:N86"/>
    <mergeCell ref="D7:K7"/>
    <mergeCell ref="M10:O12"/>
    <mergeCell ref="M6:N6"/>
    <mergeCell ref="O6:P6"/>
    <mergeCell ref="G10:J12"/>
    <mergeCell ref="A10:D12"/>
    <mergeCell ref="A15:B17"/>
    <mergeCell ref="D15:E17"/>
    <mergeCell ref="G15:H17"/>
    <mergeCell ref="J15:K17"/>
    <mergeCell ref="M15:N17"/>
    <mergeCell ref="M5:P5"/>
    <mergeCell ref="M7:N7"/>
    <mergeCell ref="O7:P7"/>
    <mergeCell ref="M20:N20"/>
    <mergeCell ref="M21:N21"/>
    <mergeCell ref="M19:N19"/>
    <mergeCell ref="M22:N22"/>
    <mergeCell ref="M23:N23"/>
    <mergeCell ref="M24:N24"/>
    <mergeCell ref="M25:N25"/>
    <mergeCell ref="M26:N26"/>
    <mergeCell ref="M27:N27"/>
    <mergeCell ref="M28:N28"/>
    <mergeCell ref="M29:N29"/>
    <mergeCell ref="M30:N30"/>
    <mergeCell ref="M31:N31"/>
    <mergeCell ref="M32:N32"/>
    <mergeCell ref="M33:N33"/>
    <mergeCell ref="M34:N34"/>
    <mergeCell ref="M35:N35"/>
    <mergeCell ref="M36:N36"/>
    <mergeCell ref="M37:N37"/>
    <mergeCell ref="M38:N38"/>
    <mergeCell ref="M39:N39"/>
    <mergeCell ref="M40:N40"/>
    <mergeCell ref="M41:N41"/>
    <mergeCell ref="M42:N42"/>
    <mergeCell ref="M43:N43"/>
    <mergeCell ref="M44:N44"/>
    <mergeCell ref="M45:N45"/>
    <mergeCell ref="M46:N46"/>
    <mergeCell ref="M53:N53"/>
    <mergeCell ref="M54:N54"/>
    <mergeCell ref="M55:N55"/>
    <mergeCell ref="M56:N56"/>
    <mergeCell ref="M47:N47"/>
    <mergeCell ref="M48:N48"/>
    <mergeCell ref="M49:N49"/>
    <mergeCell ref="M50:N50"/>
    <mergeCell ref="M51:N51"/>
    <mergeCell ref="M81:N81"/>
    <mergeCell ref="M72:N72"/>
    <mergeCell ref="M73:N73"/>
    <mergeCell ref="M74:N74"/>
    <mergeCell ref="M75:N75"/>
    <mergeCell ref="M76:N76"/>
    <mergeCell ref="M78:N78"/>
    <mergeCell ref="M79:N79"/>
    <mergeCell ref="M68:N68"/>
    <mergeCell ref="M69:N69"/>
    <mergeCell ref="M70:N70"/>
    <mergeCell ref="M71:N71"/>
    <mergeCell ref="M80:N80"/>
    <mergeCell ref="Y32:Y33"/>
    <mergeCell ref="Z29:Z30"/>
    <mergeCell ref="Z32:Z33"/>
    <mergeCell ref="M77:N77"/>
    <mergeCell ref="M62:N62"/>
    <mergeCell ref="M63:N63"/>
    <mergeCell ref="M64:N64"/>
    <mergeCell ref="M65:N65"/>
    <mergeCell ref="M66:N66"/>
    <mergeCell ref="M57:N57"/>
    <mergeCell ref="M58:N58"/>
    <mergeCell ref="M59:N59"/>
    <mergeCell ref="M60:N60"/>
    <mergeCell ref="M61:N61"/>
    <mergeCell ref="M52:N52"/>
    <mergeCell ref="M67:N67"/>
    <mergeCell ref="R9:V9"/>
    <mergeCell ref="R10:U10"/>
    <mergeCell ref="T14:V14"/>
    <mergeCell ref="U28:V28"/>
    <mergeCell ref="Y29:Y30"/>
  </mergeCells>
  <pageMargins left="0.51181102362204722" right="0.51181102362204722" top="0.78740157480314965" bottom="0.78740157480314965" header="0.31496062992125984" footer="0.31496062992125984"/>
  <pageSetup paperSize="9" scale="51" fitToHeight="2" orientation="landscape" horizontalDpi="200" verticalDpi="2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8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19</v>
      </c>
      <c r="F11" s="5"/>
      <c r="G11" s="53" t="s">
        <v>12</v>
      </c>
      <c r="H11" s="8"/>
      <c r="I11" s="9"/>
      <c r="J11" s="9"/>
      <c r="K11" s="61">
        <f>U32+U44+I66+I95+I111</f>
        <v>42</v>
      </c>
      <c r="M11" s="308"/>
      <c r="N11" s="309"/>
      <c r="O11" s="309"/>
      <c r="P11" s="58">
        <f>E11+K11</f>
        <v>61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31.147540983606557</v>
      </c>
      <c r="F13" s="5"/>
      <c r="G13" s="5"/>
      <c r="H13" s="5"/>
      <c r="I13" s="5"/>
      <c r="J13" s="11" t="s">
        <v>13</v>
      </c>
      <c r="K13" s="49">
        <f>K11*100/P11</f>
        <v>68.852459016393439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18</v>
      </c>
      <c r="G16" s="235"/>
      <c r="H16" s="236"/>
      <c r="I16" s="15">
        <f>S32</f>
        <v>15</v>
      </c>
      <c r="J16" s="301"/>
      <c r="K16" s="302"/>
      <c r="L16" s="16">
        <f>U42</f>
        <v>6</v>
      </c>
      <c r="M16" s="253"/>
      <c r="N16" s="254"/>
      <c r="O16" s="17">
        <f>U44</f>
        <v>2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5</v>
      </c>
      <c r="T30" s="36" t="s">
        <v>39</v>
      </c>
      <c r="U30" s="3">
        <f>SUM(S21:S23)+(S27+S28)</f>
        <v>5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15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6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6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8</v>
      </c>
      <c r="R44" s="10"/>
      <c r="S44" s="10"/>
      <c r="T44" s="36" t="s">
        <v>42</v>
      </c>
      <c r="U44" s="3">
        <f>Q38+Q40+Q42</f>
        <v>2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6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4</v>
      </c>
      <c r="F63" s="10"/>
      <c r="G63" s="10"/>
      <c r="H63" s="10"/>
      <c r="I63" s="10"/>
      <c r="J63" s="10"/>
      <c r="K63" s="289"/>
      <c r="M63" s="67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16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10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8</v>
      </c>
      <c r="F95" s="10"/>
      <c r="G95" s="10"/>
      <c r="H95" s="36" t="s">
        <v>42</v>
      </c>
      <c r="I95" s="3">
        <f>SUM(E70:E95)</f>
        <v>22</v>
      </c>
      <c r="J95" s="10"/>
      <c r="K95" s="289"/>
      <c r="M95" s="27" t="s">
        <v>125</v>
      </c>
      <c r="N95" s="10"/>
      <c r="O95" s="10"/>
      <c r="P95" s="10"/>
      <c r="Q95" s="3">
        <v>6</v>
      </c>
      <c r="R95" s="10"/>
      <c r="S95" s="10"/>
      <c r="T95" s="36" t="s">
        <v>39</v>
      </c>
      <c r="U95" s="3">
        <f>SUM(Q70:Q95)</f>
        <v>8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2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E5" s="1" t="s">
        <v>5</v>
      </c>
      <c r="G5" s="3" t="s">
        <v>228</v>
      </c>
      <c r="I5" s="1" t="s">
        <v>6</v>
      </c>
      <c r="K5" s="3">
        <v>9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" customHeight="1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</v>
      </c>
      <c r="F11" s="5"/>
      <c r="G11" s="53" t="s">
        <v>12</v>
      </c>
      <c r="H11" s="8"/>
      <c r="I11" s="9"/>
      <c r="J11" s="9"/>
      <c r="K11" s="61">
        <f>U32+U44+I66+I95+I111</f>
        <v>49</v>
      </c>
      <c r="M11" s="308"/>
      <c r="N11" s="309"/>
      <c r="O11" s="309"/>
      <c r="P11" s="58">
        <f>E11+K11</f>
        <v>51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3.9215686274509802</v>
      </c>
      <c r="F13" s="5"/>
      <c r="G13" s="5"/>
      <c r="H13" s="5"/>
      <c r="I13" s="5"/>
      <c r="J13" s="11" t="s">
        <v>13</v>
      </c>
      <c r="K13" s="49">
        <f>K11*100/P11</f>
        <v>96.078431372549019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203" t="s">
        <v>212</v>
      </c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22</v>
      </c>
      <c r="D16" s="295"/>
      <c r="E16" s="296"/>
      <c r="F16" s="16">
        <f>G32</f>
        <v>33</v>
      </c>
      <c r="G16" s="235"/>
      <c r="H16" s="236"/>
      <c r="I16" s="15">
        <f>S32</f>
        <v>15</v>
      </c>
      <c r="J16" s="301"/>
      <c r="K16" s="302"/>
      <c r="L16" s="16">
        <f>U42</f>
        <v>2</v>
      </c>
      <c r="M16" s="253"/>
      <c r="N16" s="254"/>
      <c r="O16" s="17">
        <f>U44</f>
        <v>18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20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5</v>
      </c>
      <c r="R26" s="3">
        <v>1</v>
      </c>
      <c r="S26" s="32">
        <f t="shared" si="1"/>
        <v>5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5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33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15</v>
      </c>
      <c r="T32" s="36" t="s">
        <v>42</v>
      </c>
      <c r="U32" s="3">
        <f>SUM(S24:S26)+SUM(S27:S28)</f>
        <v>5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2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18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20</v>
      </c>
      <c r="R44" s="10"/>
      <c r="S44" s="10"/>
      <c r="T44" s="36" t="s">
        <v>42</v>
      </c>
      <c r="U44" s="3">
        <f>Q38+Q40+Q42</f>
        <v>18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>
        <v>2</v>
      </c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16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2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20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/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109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6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10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" customHeight="1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24</v>
      </c>
      <c r="F11" s="5"/>
      <c r="G11" s="53" t="s">
        <v>12</v>
      </c>
      <c r="H11" s="8"/>
      <c r="I11" s="9"/>
      <c r="J11" s="9"/>
      <c r="K11" s="61">
        <f>U32+U44+I66+I95+I111</f>
        <v>89</v>
      </c>
      <c r="M11" s="308"/>
      <c r="N11" s="309"/>
      <c r="O11" s="309"/>
      <c r="P11" s="58">
        <f>E11+K11</f>
        <v>113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21.238938053097346</v>
      </c>
      <c r="F13" s="5"/>
      <c r="G13" s="5"/>
      <c r="H13" s="5"/>
      <c r="I13" s="5"/>
      <c r="J13" s="11" t="s">
        <v>13</v>
      </c>
      <c r="K13" s="49">
        <f>K11*100/P11</f>
        <v>78.761061946902657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10</v>
      </c>
      <c r="G16" s="235"/>
      <c r="H16" s="236"/>
      <c r="I16" s="15">
        <f>S32</f>
        <v>0</v>
      </c>
      <c r="J16" s="301"/>
      <c r="K16" s="302"/>
      <c r="L16" s="16">
        <f>U42</f>
        <v>6</v>
      </c>
      <c r="M16" s="253"/>
      <c r="N16" s="254"/>
      <c r="O16" s="17">
        <f>U44</f>
        <v>31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3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31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3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6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37</v>
      </c>
      <c r="R44" s="10"/>
      <c r="S44" s="10"/>
      <c r="T44" s="36" t="s">
        <v>42</v>
      </c>
      <c r="U44" s="3">
        <f>Q38+Q40+Q42</f>
        <v>31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31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3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31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89"/>
      <c r="M79" s="27" t="s">
        <v>152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25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27</v>
      </c>
      <c r="J95" s="10"/>
      <c r="K95" s="289"/>
      <c r="M95" s="27" t="s">
        <v>125</v>
      </c>
      <c r="N95" s="10"/>
      <c r="O95" s="10"/>
      <c r="P95" s="10"/>
      <c r="Q95" s="3">
        <v>15</v>
      </c>
      <c r="R95" s="10"/>
      <c r="S95" s="10"/>
      <c r="T95" s="36" t="s">
        <v>39</v>
      </c>
      <c r="U95" s="3">
        <f>SUM(Q70:Q95)</f>
        <v>15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11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70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65</v>
      </c>
      <c r="F11" s="5"/>
      <c r="G11" s="53" t="s">
        <v>12</v>
      </c>
      <c r="H11" s="8"/>
      <c r="I11" s="9"/>
      <c r="J11" s="9"/>
      <c r="K11" s="61">
        <f>U32+U44+I66+I95+I111</f>
        <v>124</v>
      </c>
      <c r="M11" s="308"/>
      <c r="N11" s="309"/>
      <c r="O11" s="309"/>
      <c r="P11" s="58">
        <f>E11+K11</f>
        <v>189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34.391534391534393</v>
      </c>
      <c r="F13" s="5"/>
      <c r="G13" s="5"/>
      <c r="H13" s="5"/>
      <c r="I13" s="5"/>
      <c r="J13" s="11" t="s">
        <v>13</v>
      </c>
      <c r="K13" s="49">
        <f>K11*100/P11</f>
        <v>65.608465608465607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27</v>
      </c>
      <c r="D16" s="295"/>
      <c r="E16" s="296"/>
      <c r="F16" s="16">
        <f>G32</f>
        <v>52</v>
      </c>
      <c r="G16" s="235"/>
      <c r="H16" s="236"/>
      <c r="I16" s="15">
        <f>S32</f>
        <v>164</v>
      </c>
      <c r="J16" s="301"/>
      <c r="K16" s="302"/>
      <c r="L16" s="16">
        <f>U42</f>
        <v>2</v>
      </c>
      <c r="M16" s="253"/>
      <c r="N16" s="254"/>
      <c r="O16" s="17">
        <f>U44</f>
        <v>5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5</v>
      </c>
      <c r="R26" s="3">
        <v>1</v>
      </c>
      <c r="S26" s="32">
        <f t="shared" si="1"/>
        <v>5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41</v>
      </c>
      <c r="T30" s="36" t="s">
        <v>39</v>
      </c>
      <c r="U30" s="3">
        <f>SUM(S21:S23)+(S27+S28)</f>
        <v>36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52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164</v>
      </c>
      <c r="T32" s="36" t="s">
        <v>42</v>
      </c>
      <c r="U32" s="3">
        <f>SUM(S24:S26)+SUM(S27:S28)</f>
        <v>17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2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10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7</v>
      </c>
      <c r="R44" s="10"/>
      <c r="S44" s="10"/>
      <c r="T44" s="36" t="s">
        <v>42</v>
      </c>
      <c r="U44" s="3">
        <f>Q38+Q40+Q42</f>
        <v>5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2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2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9</v>
      </c>
      <c r="F63" s="10"/>
      <c r="G63" s="10"/>
      <c r="H63" s="10"/>
      <c r="I63" s="10"/>
      <c r="J63" s="10"/>
      <c r="K63" s="289"/>
      <c r="M63" s="23" t="s">
        <v>158</v>
      </c>
      <c r="P63" s="10"/>
      <c r="Q63" s="3">
        <v>11</v>
      </c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23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13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1</v>
      </c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13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15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6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10</v>
      </c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10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3</v>
      </c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>
        <v>8</v>
      </c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78</v>
      </c>
      <c r="J95" s="10"/>
      <c r="K95" s="289"/>
      <c r="M95" s="27" t="s">
        <v>125</v>
      </c>
      <c r="N95" s="10"/>
      <c r="O95" s="10"/>
      <c r="P95" s="10"/>
      <c r="Q95" s="3">
        <v>6</v>
      </c>
      <c r="R95" s="10"/>
      <c r="S95" s="10"/>
      <c r="T95" s="36" t="s">
        <v>39</v>
      </c>
      <c r="U95" s="3">
        <f>SUM(Q70:Q95)</f>
        <v>13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>
        <v>1</v>
      </c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12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29</v>
      </c>
      <c r="F11" s="5"/>
      <c r="G11" s="53" t="s">
        <v>12</v>
      </c>
      <c r="H11" s="8"/>
      <c r="I11" s="9"/>
      <c r="J11" s="9"/>
      <c r="K11" s="61">
        <f>U32+U44+I66+I95+I111</f>
        <v>77</v>
      </c>
      <c r="M11" s="308"/>
      <c r="N11" s="309"/>
      <c r="O11" s="309"/>
      <c r="P11" s="58">
        <f>E11+K11</f>
        <v>106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27.358490566037737</v>
      </c>
      <c r="F13" s="5"/>
      <c r="G13" s="5"/>
      <c r="H13" s="5"/>
      <c r="I13" s="5"/>
      <c r="J13" s="11" t="s">
        <v>13</v>
      </c>
      <c r="K13" s="49">
        <f>K11*100/P11</f>
        <v>72.64150943396227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28</v>
      </c>
      <c r="D16" s="295"/>
      <c r="E16" s="296"/>
      <c r="F16" s="16">
        <f>G32</f>
        <v>52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7">
        <f>U44</f>
        <v>15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52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15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11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28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15</v>
      </c>
      <c r="R44" s="10"/>
      <c r="S44" s="10"/>
      <c r="T44" s="36" t="s">
        <v>42</v>
      </c>
      <c r="U44" s="3">
        <f>Q38+Q40+Q42</f>
        <v>15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15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5</v>
      </c>
      <c r="F63" s="10"/>
      <c r="G63" s="10"/>
      <c r="H63" s="10"/>
      <c r="I63" s="10"/>
      <c r="J63" s="10"/>
      <c r="K63" s="289"/>
      <c r="M63" s="23" t="s">
        <v>312</v>
      </c>
      <c r="P63" s="10"/>
      <c r="Q63" s="3">
        <v>11</v>
      </c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1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21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11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>
        <v>5</v>
      </c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4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89"/>
      <c r="M79" s="27" t="s">
        <v>174</v>
      </c>
      <c r="N79" s="10"/>
      <c r="O79" s="10"/>
      <c r="P79" s="10"/>
      <c r="Q79" s="3">
        <v>11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4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12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12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41</v>
      </c>
      <c r="J95" s="10"/>
      <c r="K95" s="289"/>
      <c r="M95" s="27" t="s">
        <v>125</v>
      </c>
      <c r="N95" s="10"/>
      <c r="O95" s="10"/>
      <c r="P95" s="10"/>
      <c r="Q95" s="3">
        <v>2</v>
      </c>
      <c r="R95" s="10"/>
      <c r="S95" s="10"/>
      <c r="T95" s="36" t="s">
        <v>39</v>
      </c>
      <c r="U95" s="3">
        <f>SUM(Q70:Q95)</f>
        <v>18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3.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13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customHeight="1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3.5" customHeight="1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224</v>
      </c>
      <c r="F11" s="5"/>
      <c r="G11" s="53" t="s">
        <v>12</v>
      </c>
      <c r="H11" s="8"/>
      <c r="I11" s="9"/>
      <c r="J11" s="9"/>
      <c r="K11" s="61">
        <f>U32+U44+I66+I95+I111</f>
        <v>89</v>
      </c>
      <c r="M11" s="308"/>
      <c r="N11" s="309"/>
      <c r="O11" s="309"/>
      <c r="P11" s="58">
        <f>E11+K11</f>
        <v>313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71.565495207667738</v>
      </c>
      <c r="F13" s="5"/>
      <c r="G13" s="5"/>
      <c r="H13" s="5"/>
      <c r="I13" s="5"/>
      <c r="J13" s="11" t="s">
        <v>13</v>
      </c>
      <c r="K13" s="49">
        <f>K11*100/P11</f>
        <v>28.43450479233227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30</v>
      </c>
      <c r="D16" s="295"/>
      <c r="E16" s="296"/>
      <c r="F16" s="16">
        <f>G32</f>
        <v>64</v>
      </c>
      <c r="G16" s="235"/>
      <c r="H16" s="236"/>
      <c r="I16" s="15">
        <f>S32</f>
        <v>448</v>
      </c>
      <c r="J16" s="301"/>
      <c r="K16" s="302"/>
      <c r="L16" s="16">
        <f>U42</f>
        <v>70</v>
      </c>
      <c r="M16" s="253"/>
      <c r="N16" s="254"/>
      <c r="O16" s="17">
        <f>U44</f>
        <v>39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20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26</v>
      </c>
      <c r="R23" s="3">
        <v>4</v>
      </c>
      <c r="S23" s="32">
        <f t="shared" si="1"/>
        <v>104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2</v>
      </c>
      <c r="R24" s="3">
        <v>3</v>
      </c>
      <c r="S24" s="32">
        <f t="shared" si="1"/>
        <v>6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112</v>
      </c>
      <c r="T30" s="36" t="s">
        <v>39</v>
      </c>
      <c r="U30" s="3">
        <f>SUM(S21:S23)+(S27+S28)</f>
        <v>104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64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448</v>
      </c>
      <c r="T32" s="36" t="s">
        <v>42</v>
      </c>
      <c r="U32" s="3">
        <f>SUM(S24:S26)+SUM(S27:S28)</f>
        <v>8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35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39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10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35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70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30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109</v>
      </c>
      <c r="R44" s="10"/>
      <c r="S44" s="10"/>
      <c r="T44" s="36" t="s">
        <v>42</v>
      </c>
      <c r="U44" s="3">
        <f>Q38+Q40+Q42</f>
        <v>39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>
        <v>10</v>
      </c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29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35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88</v>
      </c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 t="s">
        <v>154</v>
      </c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39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35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313</v>
      </c>
      <c r="N79" s="10"/>
      <c r="O79" s="10"/>
      <c r="P79" s="10"/>
      <c r="Q79" s="3">
        <v>14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3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14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pageSetup paperSize="9" orientation="portrait" horizontalDpi="200" verticalDpi="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14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30</v>
      </c>
      <c r="F11" s="5"/>
      <c r="G11" s="53" t="s">
        <v>12</v>
      </c>
      <c r="H11" s="8"/>
      <c r="I11" s="9"/>
      <c r="J11" s="9"/>
      <c r="K11" s="61">
        <f>U32+U44+I66+I95+I111</f>
        <v>69</v>
      </c>
      <c r="M11" s="308"/>
      <c r="N11" s="309"/>
      <c r="O11" s="309"/>
      <c r="P11" s="58">
        <f>E11+K11</f>
        <v>99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30.303030303030305</v>
      </c>
      <c r="F13" s="5"/>
      <c r="G13" s="5"/>
      <c r="H13" s="5"/>
      <c r="I13" s="5"/>
      <c r="J13" s="11" t="s">
        <v>13</v>
      </c>
      <c r="K13" s="49">
        <f>K11*100/P11</f>
        <v>69.696969696969703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27</v>
      </c>
      <c r="D16" s="295"/>
      <c r="E16" s="296"/>
      <c r="F16" s="16">
        <f>G32</f>
        <v>56</v>
      </c>
      <c r="G16" s="235"/>
      <c r="H16" s="236"/>
      <c r="I16" s="15">
        <f>S32</f>
        <v>16</v>
      </c>
      <c r="J16" s="301"/>
      <c r="K16" s="302"/>
      <c r="L16" s="16">
        <f>U42</f>
        <v>1</v>
      </c>
      <c r="M16" s="253"/>
      <c r="N16" s="254"/>
      <c r="O16" s="17">
        <f>U44</f>
        <v>6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40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</v>
      </c>
      <c r="T30" s="36" t="s">
        <v>39</v>
      </c>
      <c r="U30" s="3">
        <f>SUM(S21:S23)+(S27+S28)</f>
        <v>4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16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6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7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7</v>
      </c>
      <c r="R44" s="10"/>
      <c r="S44" s="10"/>
      <c r="T44" s="36" t="s">
        <v>42</v>
      </c>
      <c r="U44" s="3">
        <f>Q38+Q40+Q42</f>
        <v>6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>
        <v>2</v>
      </c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7</v>
      </c>
      <c r="F63" s="10"/>
      <c r="G63" s="10"/>
      <c r="H63" s="10"/>
      <c r="I63" s="10"/>
      <c r="J63" s="10"/>
      <c r="K63" s="289"/>
      <c r="M63" s="23" t="s">
        <v>314</v>
      </c>
      <c r="P63" s="10"/>
      <c r="Q63" s="3">
        <v>2</v>
      </c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1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14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>
        <v>1</v>
      </c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4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2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289"/>
      <c r="M79" s="27" t="s">
        <v>155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 t="s">
        <v>315</v>
      </c>
      <c r="N80" s="10"/>
      <c r="O80" s="10"/>
      <c r="P80" s="10"/>
      <c r="Q80" s="3">
        <v>13</v>
      </c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9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7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5</v>
      </c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>
        <v>8</v>
      </c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>
        <v>8</v>
      </c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49</v>
      </c>
      <c r="J95" s="10"/>
      <c r="K95" s="289"/>
      <c r="M95" s="27" t="s">
        <v>125</v>
      </c>
      <c r="N95" s="10"/>
      <c r="O95" s="10"/>
      <c r="P95" s="10"/>
      <c r="Q95" s="3">
        <v>3</v>
      </c>
      <c r="R95" s="10"/>
      <c r="S95" s="10"/>
      <c r="T95" s="36" t="s">
        <v>39</v>
      </c>
      <c r="U95" s="3">
        <f>SUM(Q70:Q95)</f>
        <v>21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15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177</v>
      </c>
      <c r="F11" s="5"/>
      <c r="G11" s="53" t="s">
        <v>12</v>
      </c>
      <c r="H11" s="8"/>
      <c r="I11" s="9"/>
      <c r="J11" s="9"/>
      <c r="K11" s="61">
        <f>U32+U44+I66+I95+I111</f>
        <v>102</v>
      </c>
      <c r="M11" s="308"/>
      <c r="N11" s="309"/>
      <c r="O11" s="309"/>
      <c r="P11" s="58">
        <f>E11+K11</f>
        <v>279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9.5" customHeight="1" x14ac:dyDescent="0.25">
      <c r="A13" s="1"/>
      <c r="C13" s="5"/>
      <c r="D13" s="11" t="s">
        <v>13</v>
      </c>
      <c r="E13" s="41">
        <f>E11*100/P11</f>
        <v>63.44086021505376</v>
      </c>
      <c r="F13" s="5"/>
      <c r="G13" s="5"/>
      <c r="H13" s="5"/>
      <c r="I13" s="5"/>
      <c r="J13" s="11" t="s">
        <v>13</v>
      </c>
      <c r="K13" s="49">
        <f>K11*100/P11</f>
        <v>36.55913978494624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18</v>
      </c>
      <c r="D16" s="295"/>
      <c r="E16" s="296"/>
      <c r="F16" s="16">
        <f>G32</f>
        <v>24</v>
      </c>
      <c r="G16" s="235"/>
      <c r="H16" s="236"/>
      <c r="I16" s="15">
        <f>S32</f>
        <v>276</v>
      </c>
      <c r="J16" s="301"/>
      <c r="K16" s="302"/>
      <c r="L16" s="16">
        <f>U42</f>
        <v>9</v>
      </c>
      <c r="M16" s="253"/>
      <c r="N16" s="254"/>
      <c r="O16" s="17">
        <f>U44</f>
        <v>2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18</v>
      </c>
      <c r="T17" s="35" t="s">
        <v>316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4</v>
      </c>
      <c r="R22" s="3">
        <v>5</v>
      </c>
      <c r="S22" s="32">
        <f t="shared" ref="S22:S28" si="1">Q22*R22</f>
        <v>20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10</v>
      </c>
      <c r="R23" s="3">
        <v>4</v>
      </c>
      <c r="S23" s="32">
        <f t="shared" si="1"/>
        <v>40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5</v>
      </c>
      <c r="R26" s="3">
        <v>1</v>
      </c>
      <c r="S26" s="32">
        <f t="shared" si="1"/>
        <v>5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92</v>
      </c>
      <c r="T30" s="36" t="s">
        <v>39</v>
      </c>
      <c r="U30" s="3">
        <f>SUM(S21:S23)+(S27+S28)</f>
        <v>84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24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276</v>
      </c>
      <c r="T32" s="36" t="s">
        <v>42</v>
      </c>
      <c r="U32" s="3">
        <f>SUM(S24:S26)+SUM(S27:S28)</f>
        <v>32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9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9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11</v>
      </c>
      <c r="R44" s="10"/>
      <c r="S44" s="10"/>
      <c r="T44" s="36" t="s">
        <v>42</v>
      </c>
      <c r="U44" s="3">
        <f>Q38+Q40+Q42</f>
        <v>2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1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>
        <v>1</v>
      </c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8</v>
      </c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5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>
        <v>1</v>
      </c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18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9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2</v>
      </c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16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5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14</v>
      </c>
      <c r="F79" s="10"/>
      <c r="G79" s="10"/>
      <c r="H79" s="10"/>
      <c r="I79" s="10"/>
      <c r="J79" s="10"/>
      <c r="K79" s="289"/>
      <c r="M79" s="27" t="s">
        <v>317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 t="s">
        <v>318</v>
      </c>
      <c r="N80" s="10"/>
      <c r="O80" s="10"/>
      <c r="P80" s="10"/>
      <c r="Q80" s="3">
        <v>35</v>
      </c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2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15</v>
      </c>
      <c r="F95" s="10"/>
      <c r="G95" s="10"/>
      <c r="H95" s="36" t="s">
        <v>42</v>
      </c>
      <c r="I95" s="3">
        <f>SUM(E70:E95)</f>
        <v>50</v>
      </c>
      <c r="J95" s="10"/>
      <c r="K95" s="289"/>
      <c r="M95" s="27" t="s">
        <v>125</v>
      </c>
      <c r="N95" s="10"/>
      <c r="O95" s="10"/>
      <c r="P95" s="10"/>
      <c r="Q95" s="3">
        <v>32</v>
      </c>
      <c r="R95" s="10"/>
      <c r="S95" s="10"/>
      <c r="T95" s="36" t="s">
        <v>39</v>
      </c>
      <c r="U95" s="3">
        <f>SUM(Q70:Q95)</f>
        <v>75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E26" sqref="E2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16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18</v>
      </c>
      <c r="F11" s="5"/>
      <c r="G11" s="53" t="s">
        <v>12</v>
      </c>
      <c r="H11" s="8"/>
      <c r="I11" s="9"/>
      <c r="J11" s="9"/>
      <c r="K11" s="61">
        <f>U32+U44+I66+I95+I111</f>
        <v>66</v>
      </c>
      <c r="M11" s="308"/>
      <c r="N11" s="309"/>
      <c r="O11" s="309"/>
      <c r="P11" s="58">
        <f>E11+K11</f>
        <v>84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21.428571428571427</v>
      </c>
      <c r="F13" s="5"/>
      <c r="G13" s="5"/>
      <c r="H13" s="5"/>
      <c r="I13" s="5"/>
      <c r="J13" s="11" t="s">
        <v>13</v>
      </c>
      <c r="K13" s="49">
        <f>K11*100/P11</f>
        <v>78.571428571428569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18</v>
      </c>
      <c r="D16" s="295"/>
      <c r="E16" s="296"/>
      <c r="F16" s="16">
        <f>G32</f>
        <v>18</v>
      </c>
      <c r="G16" s="235"/>
      <c r="H16" s="236"/>
      <c r="I16" s="15">
        <f>S32</f>
        <v>69</v>
      </c>
      <c r="J16" s="301"/>
      <c r="K16" s="302"/>
      <c r="L16" s="16">
        <f>U42</f>
        <v>0</v>
      </c>
      <c r="M16" s="253"/>
      <c r="N16" s="254"/>
      <c r="O16" s="17">
        <f>U44</f>
        <v>2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319</v>
      </c>
      <c r="S17" s="34" t="s">
        <v>319</v>
      </c>
      <c r="T17" s="35" t="s">
        <v>319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23</v>
      </c>
      <c r="T30" s="36" t="s">
        <v>39</v>
      </c>
      <c r="U30" s="3">
        <f>SUM(S21:S23)+(S27+S28)</f>
        <v>18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69</v>
      </c>
      <c r="T32" s="36" t="s">
        <v>42</v>
      </c>
      <c r="U32" s="3">
        <f>SUM(S24:S26)+SUM(S27:S28)</f>
        <v>5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92" t="s">
        <v>187</v>
      </c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67" t="s">
        <v>157</v>
      </c>
      <c r="B36" s="73"/>
      <c r="C36" s="73"/>
      <c r="D36" s="10"/>
      <c r="E36" s="40">
        <v>0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SUM(E36:E42)</f>
        <v>18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</v>
      </c>
      <c r="R44" s="10"/>
      <c r="S44" s="10"/>
      <c r="T44" s="36" t="s">
        <v>42</v>
      </c>
      <c r="U44" s="3">
        <f>Q38+Q40+Q42</f>
        <v>2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88</v>
      </c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 t="s">
        <v>158</v>
      </c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 t="s">
        <v>159</v>
      </c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>
        <v>7</v>
      </c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11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10</v>
      </c>
      <c r="F79" s="10"/>
      <c r="G79" s="10"/>
      <c r="H79" s="10"/>
      <c r="I79" s="10"/>
      <c r="J79" s="10"/>
      <c r="K79" s="289"/>
      <c r="M79" s="27" t="s">
        <v>160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5</v>
      </c>
      <c r="F80" s="10"/>
      <c r="G80" s="10"/>
      <c r="H80" s="10"/>
      <c r="I80" s="10"/>
      <c r="J80" s="10"/>
      <c r="K80" s="289"/>
      <c r="M80" s="27" t="s">
        <v>161</v>
      </c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 t="s">
        <v>162</v>
      </c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 t="s">
        <v>163</v>
      </c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 t="s">
        <v>164</v>
      </c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24</v>
      </c>
      <c r="F95" s="10"/>
      <c r="G95" s="10"/>
      <c r="H95" s="36" t="s">
        <v>42</v>
      </c>
      <c r="I95" s="3">
        <f>SUM(E70:E95)</f>
        <v>57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pageSetup paperSize="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17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10</v>
      </c>
      <c r="F11" s="5"/>
      <c r="G11" s="53" t="s">
        <v>12</v>
      </c>
      <c r="H11" s="8"/>
      <c r="I11" s="9"/>
      <c r="J11" s="9"/>
      <c r="K11" s="61">
        <f>U32+U44+I66+I95+I111</f>
        <v>45</v>
      </c>
      <c r="M11" s="308"/>
      <c r="N11" s="309"/>
      <c r="O11" s="309"/>
      <c r="P11" s="58">
        <f>E11+K11</f>
        <v>55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18.181818181818183</v>
      </c>
      <c r="F13" s="5"/>
      <c r="G13" s="5"/>
      <c r="H13" s="5"/>
      <c r="I13" s="5"/>
      <c r="J13" s="11" t="s">
        <v>13</v>
      </c>
      <c r="K13" s="49">
        <f>K11*100/P11</f>
        <v>81.818181818181813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23</v>
      </c>
      <c r="D16" s="295"/>
      <c r="E16" s="296"/>
      <c r="F16" s="16">
        <f>G32</f>
        <v>44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7">
        <f>U44</f>
        <v>14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14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14</v>
      </c>
      <c r="R44" s="10"/>
      <c r="S44" s="10"/>
      <c r="T44" s="36" t="s">
        <v>42</v>
      </c>
      <c r="U44" s="3">
        <f>Q38+Q40+Q42</f>
        <v>14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165</v>
      </c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14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>
        <v>3</v>
      </c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289"/>
      <c r="M79" s="27" t="s">
        <v>320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17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10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sqref="A1:AA77"/>
    </sheetView>
  </sheetViews>
  <sheetFormatPr defaultRowHeight="15" x14ac:dyDescent="0.25"/>
  <cols>
    <col min="1" max="16384" width="9.140625" style="68"/>
  </cols>
  <sheetData/>
  <printOptions horizontalCentered="1"/>
  <pageMargins left="0.51181102362204722" right="0.51181102362204722" top="0.78740157480314965" bottom="0.78740157480314965" header="0.31496062992125984" footer="0.31496062992125984"/>
  <pageSetup paperSize="9" scale="43" orientation="landscape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18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210</v>
      </c>
      <c r="F11" s="5"/>
      <c r="G11" s="53" t="s">
        <v>12</v>
      </c>
      <c r="H11" s="8"/>
      <c r="I11" s="9"/>
      <c r="J11" s="9"/>
      <c r="K11" s="61">
        <f>U32+U44+I66+I95+I111</f>
        <v>102</v>
      </c>
      <c r="M11" s="308"/>
      <c r="N11" s="309"/>
      <c r="O11" s="309"/>
      <c r="P11" s="58">
        <f>E11+K11</f>
        <v>312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67.307692307692307</v>
      </c>
      <c r="F13" s="5"/>
      <c r="G13" s="5"/>
      <c r="H13" s="5"/>
      <c r="I13" s="5"/>
      <c r="J13" s="11" t="s">
        <v>13</v>
      </c>
      <c r="K13" s="49">
        <f>K11*100/P11</f>
        <v>32.692307692307693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19</v>
      </c>
      <c r="D16" s="295"/>
      <c r="E16" s="296"/>
      <c r="F16" s="16">
        <f>G32</f>
        <v>27</v>
      </c>
      <c r="G16" s="235"/>
      <c r="H16" s="236"/>
      <c r="I16" s="15">
        <f>S32</f>
        <v>435</v>
      </c>
      <c r="J16" s="301"/>
      <c r="K16" s="302"/>
      <c r="L16" s="16">
        <f>U42</f>
        <v>28</v>
      </c>
      <c r="M16" s="253"/>
      <c r="N16" s="254"/>
      <c r="O16" s="17">
        <f>U44</f>
        <v>14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33</v>
      </c>
      <c r="R23" s="3">
        <v>4</v>
      </c>
      <c r="S23" s="32">
        <f t="shared" si="1"/>
        <v>132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13</v>
      </c>
      <c r="R26" s="3">
        <v>1</v>
      </c>
      <c r="S26" s="32">
        <f t="shared" si="1"/>
        <v>13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145</v>
      </c>
      <c r="T30" s="36" t="s">
        <v>39</v>
      </c>
      <c r="U30" s="3">
        <f>SUM(S21:S23)+(S27+S28)</f>
        <v>132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435</v>
      </c>
      <c r="T32" s="36" t="s">
        <v>42</v>
      </c>
      <c r="U32" s="3">
        <f>SUM(S24:S26)+SUM(S27:S28)</f>
        <v>13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14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14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28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42</v>
      </c>
      <c r="R44" s="10"/>
      <c r="S44" s="10"/>
      <c r="T44" s="36" t="s">
        <v>42</v>
      </c>
      <c r="U44" s="3">
        <f>Q38+Q40+Q42</f>
        <v>14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>
        <v>14</v>
      </c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88</v>
      </c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14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28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2</v>
      </c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15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177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19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7</v>
      </c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27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6</v>
      </c>
      <c r="F95" s="10"/>
      <c r="G95" s="10"/>
      <c r="H95" s="36" t="s">
        <v>42</v>
      </c>
      <c r="I95" s="3">
        <f>SUM(E70:E95)</f>
        <v>61</v>
      </c>
      <c r="J95" s="10"/>
      <c r="K95" s="289"/>
      <c r="M95" s="27" t="s">
        <v>125</v>
      </c>
      <c r="N95" s="10"/>
      <c r="O95" s="10"/>
      <c r="P95" s="10"/>
      <c r="Q95" s="3">
        <v>4</v>
      </c>
      <c r="R95" s="10"/>
      <c r="S95" s="10"/>
      <c r="T95" s="36" t="s">
        <v>39</v>
      </c>
      <c r="U95" s="3">
        <f>SUM(Q70:Q95)</f>
        <v>22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19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197</v>
      </c>
      <c r="F11" s="5"/>
      <c r="G11" s="53" t="s">
        <v>12</v>
      </c>
      <c r="H11" s="8"/>
      <c r="I11" s="9"/>
      <c r="J11" s="9"/>
      <c r="K11" s="61">
        <f>U32+U44+I66+I95+I111</f>
        <v>169</v>
      </c>
      <c r="M11" s="308"/>
      <c r="N11" s="309"/>
      <c r="O11" s="309"/>
      <c r="P11" s="58">
        <f>E11+K11</f>
        <v>366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53.825136612021858</v>
      </c>
      <c r="F13" s="5"/>
      <c r="G13" s="5"/>
      <c r="H13" s="5"/>
      <c r="I13" s="5"/>
      <c r="J13" s="11" t="s">
        <v>13</v>
      </c>
      <c r="K13" s="49">
        <f>K11*100/P11</f>
        <v>46.174863387978142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21</v>
      </c>
      <c r="D16" s="295"/>
      <c r="E16" s="296"/>
      <c r="F16" s="16">
        <f>G32</f>
        <v>36</v>
      </c>
      <c r="G16" s="235"/>
      <c r="H16" s="236"/>
      <c r="I16" s="15">
        <f>S32</f>
        <v>330</v>
      </c>
      <c r="J16" s="301"/>
      <c r="K16" s="302"/>
      <c r="L16" s="16">
        <f>U42</f>
        <v>23</v>
      </c>
      <c r="M16" s="253"/>
      <c r="N16" s="254"/>
      <c r="O16" s="17">
        <f>U44</f>
        <v>39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12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24</v>
      </c>
      <c r="R23" s="3">
        <v>4</v>
      </c>
      <c r="S23" s="32">
        <f t="shared" si="1"/>
        <v>96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9</v>
      </c>
      <c r="R26" s="3">
        <v>1</v>
      </c>
      <c r="S26" s="32">
        <f t="shared" si="1"/>
        <v>9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110</v>
      </c>
      <c r="T30" s="36" t="s">
        <v>39</v>
      </c>
      <c r="U30" s="3">
        <f>SUM(S21:S23)+(S27+S28)</f>
        <v>101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330</v>
      </c>
      <c r="T32" s="36" t="s">
        <v>42</v>
      </c>
      <c r="U32" s="3">
        <f>SUM(S24:S26)+SUM(S27:S28)</f>
        <v>9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23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39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23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62</v>
      </c>
      <c r="R44" s="10"/>
      <c r="S44" s="10"/>
      <c r="T44" s="36" t="s">
        <v>42</v>
      </c>
      <c r="U44" s="3">
        <f>Q38+Q40+Q42</f>
        <v>39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>
        <v>5</v>
      </c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23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39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23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2</v>
      </c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6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177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14</v>
      </c>
      <c r="F80" s="10"/>
      <c r="G80" s="10"/>
      <c r="H80" s="10"/>
      <c r="I80" s="10"/>
      <c r="J80" s="10"/>
      <c r="K80" s="289"/>
      <c r="M80" s="27" t="s">
        <v>321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12</v>
      </c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11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>
        <v>3</v>
      </c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32</v>
      </c>
      <c r="F95" s="10"/>
      <c r="G95" s="10"/>
      <c r="H95" s="36" t="s">
        <v>42</v>
      </c>
      <c r="I95" s="3">
        <f>SUM(E70:E95)</f>
        <v>81</v>
      </c>
      <c r="J95" s="10"/>
      <c r="K95" s="289"/>
      <c r="M95" s="27" t="s">
        <v>125</v>
      </c>
      <c r="N95" s="10"/>
      <c r="O95" s="10"/>
      <c r="P95" s="10"/>
      <c r="Q95" s="3">
        <v>36</v>
      </c>
      <c r="R95" s="10"/>
      <c r="S95" s="10"/>
      <c r="T95" s="36" t="s">
        <v>39</v>
      </c>
      <c r="U95" s="3">
        <f>SUM(Q70:Q95)</f>
        <v>49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20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127</v>
      </c>
      <c r="F11" s="5"/>
      <c r="G11" s="53" t="s">
        <v>12</v>
      </c>
      <c r="H11" s="8"/>
      <c r="I11" s="9"/>
      <c r="J11" s="9"/>
      <c r="K11" s="61">
        <f>U32+U44+I66+I95+I111</f>
        <v>85</v>
      </c>
      <c r="M11" s="308"/>
      <c r="N11" s="309"/>
      <c r="O11" s="309"/>
      <c r="P11" s="58">
        <f>E11+K11</f>
        <v>212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59.905660377358494</v>
      </c>
      <c r="F13" s="5"/>
      <c r="G13" s="5"/>
      <c r="H13" s="5"/>
      <c r="I13" s="5"/>
      <c r="J13" s="11" t="s">
        <v>13</v>
      </c>
      <c r="K13" s="49">
        <f>K11*100/P11</f>
        <v>40.094339622641506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18</v>
      </c>
      <c r="G16" s="235"/>
      <c r="H16" s="236"/>
      <c r="I16" s="15">
        <f>S32</f>
        <v>243</v>
      </c>
      <c r="J16" s="301"/>
      <c r="K16" s="302"/>
      <c r="L16" s="16">
        <f>U42</f>
        <v>6</v>
      </c>
      <c r="M16" s="253"/>
      <c r="N16" s="254"/>
      <c r="O16" s="17">
        <f>U44</f>
        <v>2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40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11</v>
      </c>
      <c r="R23" s="3">
        <v>4</v>
      </c>
      <c r="S23" s="32">
        <f t="shared" si="1"/>
        <v>44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24</v>
      </c>
      <c r="R27" s="3">
        <v>1</v>
      </c>
      <c r="S27" s="32">
        <f t="shared" si="1"/>
        <v>24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81</v>
      </c>
      <c r="T30" s="36" t="s">
        <v>39</v>
      </c>
      <c r="U30" s="3">
        <f>SUM(S21:S23)+(S27+S28)</f>
        <v>79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243</v>
      </c>
      <c r="T32" s="36" t="s">
        <v>42</v>
      </c>
      <c r="U32" s="3">
        <f>SUM(S24:S26)+SUM(S27:S28)</f>
        <v>26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6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48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6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8</v>
      </c>
      <c r="R44" s="10"/>
      <c r="S44" s="10"/>
      <c r="T44" s="36" t="s">
        <v>42</v>
      </c>
      <c r="U44" s="3">
        <f>Q38+Q40+Q42</f>
        <v>2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5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5</v>
      </c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5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12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5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4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12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7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17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10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9</v>
      </c>
      <c r="F95" s="10"/>
      <c r="G95" s="10"/>
      <c r="H95" s="36" t="s">
        <v>42</v>
      </c>
      <c r="I95" s="3">
        <f>SUM(E70:E95)</f>
        <v>45</v>
      </c>
      <c r="J95" s="10"/>
      <c r="K95" s="289"/>
      <c r="M95" s="27" t="s">
        <v>125</v>
      </c>
      <c r="N95" s="10"/>
      <c r="O95" s="10"/>
      <c r="P95" s="10"/>
      <c r="Q95" s="3">
        <v>19</v>
      </c>
      <c r="R95" s="10"/>
      <c r="S95" s="10"/>
      <c r="T95" s="36" t="s">
        <v>39</v>
      </c>
      <c r="U95" s="3">
        <f>SUM(Q70:Q95)</f>
        <v>37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4.2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21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3.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66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84</v>
      </c>
      <c r="F11" s="5"/>
      <c r="G11" s="53" t="s">
        <v>12</v>
      </c>
      <c r="H11" s="8"/>
      <c r="I11" s="9"/>
      <c r="J11" s="9"/>
      <c r="K11" s="61">
        <f>U32+U44+I66+I95+I111</f>
        <v>77</v>
      </c>
      <c r="M11" s="308"/>
      <c r="N11" s="309"/>
      <c r="O11" s="309"/>
      <c r="P11" s="58">
        <f>E11+K11</f>
        <v>161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52.173913043478258</v>
      </c>
      <c r="F13" s="5"/>
      <c r="G13" s="5"/>
      <c r="H13" s="5"/>
      <c r="I13" s="5"/>
      <c r="J13" s="11" t="s">
        <v>13</v>
      </c>
      <c r="K13" s="49">
        <f>K11*100/P11</f>
        <v>47.826086956521742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22</v>
      </c>
      <c r="D16" s="295"/>
      <c r="E16" s="296"/>
      <c r="F16" s="16">
        <f>G32</f>
        <v>33</v>
      </c>
      <c r="G16" s="235"/>
      <c r="H16" s="236"/>
      <c r="I16" s="15">
        <f>S32</f>
        <v>21</v>
      </c>
      <c r="J16" s="301"/>
      <c r="K16" s="302"/>
      <c r="L16" s="16">
        <f>U42</f>
        <v>41</v>
      </c>
      <c r="M16" s="253"/>
      <c r="N16" s="254"/>
      <c r="O16" s="17">
        <f>U44</f>
        <v>34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33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21</v>
      </c>
      <c r="T32" s="36" t="s">
        <v>42</v>
      </c>
      <c r="U32" s="3">
        <f>SUM(S24:S26)+SUM(S27:S28)</f>
        <v>7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41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34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41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75</v>
      </c>
      <c r="R44" s="10"/>
      <c r="S44" s="10"/>
      <c r="T44" s="36" t="s">
        <v>42</v>
      </c>
      <c r="U44" s="3">
        <f>Q38+Q40+Q42</f>
        <v>34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40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34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2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3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22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46</v>
      </c>
      <c r="F11" s="5"/>
      <c r="G11" s="53" t="s">
        <v>12</v>
      </c>
      <c r="H11" s="8"/>
      <c r="I11" s="9"/>
      <c r="J11" s="9"/>
      <c r="K11" s="61">
        <f>U32+U44+I66+I95+I111</f>
        <v>156</v>
      </c>
      <c r="M11" s="308"/>
      <c r="N11" s="309"/>
      <c r="O11" s="309"/>
      <c r="P11" s="58">
        <f>E11+K11</f>
        <v>202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22.772277227722771</v>
      </c>
      <c r="F13" s="5"/>
      <c r="G13" s="5"/>
      <c r="H13" s="5"/>
      <c r="I13" s="5"/>
      <c r="J13" s="11" t="s">
        <v>13</v>
      </c>
      <c r="K13" s="49">
        <f>K11*100/P11</f>
        <v>77.227722772277232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20</v>
      </c>
      <c r="D16" s="295"/>
      <c r="E16" s="296"/>
      <c r="F16" s="16">
        <f>G32</f>
        <v>36</v>
      </c>
      <c r="G16" s="235"/>
      <c r="H16" s="236"/>
      <c r="I16" s="15">
        <f>S32</f>
        <v>162</v>
      </c>
      <c r="J16" s="301"/>
      <c r="K16" s="302"/>
      <c r="L16" s="16">
        <f>U42</f>
        <v>0</v>
      </c>
      <c r="M16" s="253"/>
      <c r="N16" s="254"/>
      <c r="O16" s="17">
        <f>U44</f>
        <v>45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8</v>
      </c>
      <c r="R23" s="3">
        <v>4</v>
      </c>
      <c r="S23" s="32">
        <f t="shared" si="1"/>
        <v>32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17</v>
      </c>
      <c r="R26" s="3">
        <v>1</v>
      </c>
      <c r="S26" s="32">
        <f t="shared" si="1"/>
        <v>17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54</v>
      </c>
      <c r="T30" s="36" t="s">
        <v>39</v>
      </c>
      <c r="U30" s="3">
        <f>SUM(S21:S23)+(S27+S28)</f>
        <v>37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162</v>
      </c>
      <c r="T32" s="36" t="s">
        <v>42</v>
      </c>
      <c r="U32" s="3">
        <f>SUM(S24:S26)+SUM(S27:S28)</f>
        <v>17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33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12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45</v>
      </c>
      <c r="R44" s="10"/>
      <c r="S44" s="10"/>
      <c r="T44" s="36" t="s">
        <v>42</v>
      </c>
      <c r="U44" s="3">
        <f>Q38+Q40+Q42</f>
        <v>45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33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>
        <v>12</v>
      </c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45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3</v>
      </c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89"/>
      <c r="M79" s="27" t="s">
        <v>166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21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14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49</v>
      </c>
      <c r="J95" s="10"/>
      <c r="K95" s="289"/>
      <c r="M95" s="27" t="s">
        <v>125</v>
      </c>
      <c r="N95" s="10"/>
      <c r="O95" s="10"/>
      <c r="P95" s="10"/>
      <c r="Q95" s="3">
        <v>2</v>
      </c>
      <c r="R95" s="10"/>
      <c r="S95" s="10"/>
      <c r="T95" s="36" t="s">
        <v>39</v>
      </c>
      <c r="U95" s="3">
        <f>SUM(Q70:Q95)</f>
        <v>9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23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82</v>
      </c>
      <c r="F11" s="5"/>
      <c r="G11" s="53" t="s">
        <v>12</v>
      </c>
      <c r="H11" s="8"/>
      <c r="I11" s="9"/>
      <c r="J11" s="9"/>
      <c r="K11" s="61">
        <f>U32+U44+I66+I95+I111</f>
        <v>102</v>
      </c>
      <c r="M11" s="308"/>
      <c r="N11" s="309"/>
      <c r="O11" s="309"/>
      <c r="P11" s="58">
        <f>E11+K11</f>
        <v>184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44.565217391304351</v>
      </c>
      <c r="F13" s="5"/>
      <c r="G13" s="5"/>
      <c r="H13" s="5"/>
      <c r="I13" s="5"/>
      <c r="J13" s="11" t="s">
        <v>13</v>
      </c>
      <c r="K13" s="49">
        <f>K11*100/P11</f>
        <v>55.434782608695649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24</v>
      </c>
      <c r="D16" s="295"/>
      <c r="E16" s="296"/>
      <c r="F16" s="16">
        <f>G32</f>
        <v>24</v>
      </c>
      <c r="G16" s="235"/>
      <c r="H16" s="236"/>
      <c r="I16" s="15">
        <f>S32</f>
        <v>9</v>
      </c>
      <c r="J16" s="301"/>
      <c r="K16" s="302"/>
      <c r="L16" s="16">
        <f>U42</f>
        <v>39</v>
      </c>
      <c r="M16" s="253"/>
      <c r="N16" s="254"/>
      <c r="O16" s="17">
        <f>U44</f>
        <v>51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40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24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9</v>
      </c>
      <c r="T32" s="36" t="s">
        <v>42</v>
      </c>
      <c r="U32" s="3">
        <f>SUM(S24:S26)+SUM(S27:S28)</f>
        <v>3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39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39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12</v>
      </c>
      <c r="R42" s="10"/>
      <c r="S42" s="10"/>
      <c r="T42" s="36" t="s">
        <v>39</v>
      </c>
      <c r="U42" s="3">
        <f>Q37+Q39+Q41</f>
        <v>39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90</v>
      </c>
      <c r="R44" s="10"/>
      <c r="S44" s="10"/>
      <c r="T44" s="36" t="s">
        <v>42</v>
      </c>
      <c r="U44" s="3">
        <f>Q38+Q40+Q42</f>
        <v>51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39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39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39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39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9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4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24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3.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34</v>
      </c>
      <c r="F11" s="5"/>
      <c r="G11" s="53" t="s">
        <v>12</v>
      </c>
      <c r="H11" s="8"/>
      <c r="I11" s="9"/>
      <c r="J11" s="9"/>
      <c r="K11" s="61">
        <f>U32+U44+I66+I95+I111</f>
        <v>103</v>
      </c>
      <c r="M11" s="308"/>
      <c r="N11" s="309"/>
      <c r="O11" s="309"/>
      <c r="P11" s="58">
        <f>E11+K11</f>
        <v>137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24.817518248175183</v>
      </c>
      <c r="F13" s="5"/>
      <c r="G13" s="5"/>
      <c r="H13" s="5"/>
      <c r="I13" s="5"/>
      <c r="J13" s="11" t="s">
        <v>13</v>
      </c>
      <c r="K13" s="49">
        <f>K11*100/P11</f>
        <v>75.182481751824824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23</v>
      </c>
      <c r="D16" s="295"/>
      <c r="E16" s="296"/>
      <c r="F16" s="16">
        <f>G32</f>
        <v>27</v>
      </c>
      <c r="G16" s="235"/>
      <c r="H16" s="236"/>
      <c r="I16" s="15">
        <f>S32</f>
        <v>66</v>
      </c>
      <c r="J16" s="301"/>
      <c r="K16" s="302"/>
      <c r="L16" s="16">
        <f>U42</f>
        <v>0</v>
      </c>
      <c r="M16" s="253"/>
      <c r="N16" s="254"/>
      <c r="O16" s="17">
        <f>U44</f>
        <v>38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5</v>
      </c>
      <c r="R26" s="3">
        <v>1</v>
      </c>
      <c r="S26" s="32">
        <f t="shared" si="1"/>
        <v>5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22</v>
      </c>
      <c r="T30" s="36" t="s">
        <v>39</v>
      </c>
      <c r="U30" s="3">
        <f>SUM(S21:S23)+(S27+S28)</f>
        <v>17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66</v>
      </c>
      <c r="T32" s="36" t="s">
        <v>42</v>
      </c>
      <c r="U32" s="3">
        <f>SUM(S24:S26)+SUM(S27:S28)</f>
        <v>5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6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34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4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38</v>
      </c>
      <c r="R44" s="10"/>
      <c r="S44" s="10"/>
      <c r="T44" s="36" t="s">
        <v>42</v>
      </c>
      <c r="U44" s="3">
        <f>Q38+Q40+Q42</f>
        <v>38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>
        <v>4</v>
      </c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67" t="s">
        <v>150</v>
      </c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38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7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14</v>
      </c>
      <c r="F95" s="10"/>
      <c r="G95" s="10"/>
      <c r="H95" s="36" t="s">
        <v>42</v>
      </c>
      <c r="I95" s="3">
        <f>SUM(E70:E95)</f>
        <v>22</v>
      </c>
      <c r="J95" s="10"/>
      <c r="K95" s="289"/>
      <c r="M95" s="27" t="s">
        <v>125</v>
      </c>
      <c r="N95" s="10"/>
      <c r="O95" s="10"/>
      <c r="P95" s="10"/>
      <c r="Q95" s="3">
        <v>16</v>
      </c>
      <c r="R95" s="10"/>
      <c r="S95" s="10"/>
      <c r="T95" s="36" t="s">
        <v>39</v>
      </c>
      <c r="U95" s="3">
        <f>SUM(Q70:Q95)</f>
        <v>17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pageSetup paperSize="9" orientation="portrait" horizontalDpi="200" verticalDpi="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X15" sqref="X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25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6</v>
      </c>
      <c r="F11" s="5"/>
      <c r="G11" s="53" t="s">
        <v>12</v>
      </c>
      <c r="H11" s="8"/>
      <c r="I11" s="9"/>
      <c r="J11" s="9"/>
      <c r="K11" s="61">
        <f>U32+U44+I66+I95+I111</f>
        <v>23</v>
      </c>
      <c r="M11" s="308"/>
      <c r="N11" s="309"/>
      <c r="O11" s="309"/>
      <c r="P11" s="58">
        <f>E11+K11</f>
        <v>29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20.689655172413794</v>
      </c>
      <c r="F13" s="5"/>
      <c r="G13" s="5"/>
      <c r="H13" s="5"/>
      <c r="I13" s="5"/>
      <c r="J13" s="11" t="s">
        <v>13</v>
      </c>
      <c r="K13" s="49">
        <f>K11*100/P11</f>
        <v>79.310344827586206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18</v>
      </c>
      <c r="D16" s="295"/>
      <c r="E16" s="296"/>
      <c r="F16" s="16">
        <f>G32</f>
        <v>16</v>
      </c>
      <c r="G16" s="235"/>
      <c r="H16" s="236"/>
      <c r="I16" s="15">
        <f>S32</f>
        <v>2</v>
      </c>
      <c r="J16" s="301"/>
      <c r="K16" s="302"/>
      <c r="L16" s="16">
        <f>U42</f>
        <v>0</v>
      </c>
      <c r="M16" s="253"/>
      <c r="N16" s="254"/>
      <c r="O16" s="17">
        <f>U44</f>
        <v>9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2</v>
      </c>
      <c r="T32" s="36" t="s">
        <v>42</v>
      </c>
      <c r="U32" s="3">
        <f>SUM(S24:S26)+SUM(S27:S28)</f>
        <v>1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9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9</v>
      </c>
      <c r="R44" s="10"/>
      <c r="S44" s="10"/>
      <c r="T44" s="36" t="s">
        <v>42</v>
      </c>
      <c r="U44" s="3">
        <f>Q38+Q40+Q42</f>
        <v>9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9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9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4</v>
      </c>
      <c r="J95" s="10"/>
      <c r="K95" s="289"/>
      <c r="M95" s="27" t="s">
        <v>125</v>
      </c>
      <c r="N95" s="10"/>
      <c r="O95" s="10"/>
      <c r="P95" s="10"/>
      <c r="Q95" s="3">
        <v>3</v>
      </c>
      <c r="R95" s="10"/>
      <c r="S95" s="10"/>
      <c r="T95" s="36" t="s">
        <v>39</v>
      </c>
      <c r="U95" s="3">
        <f>SUM(Q70:Q95)</f>
        <v>6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X17" sqref="X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26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20</v>
      </c>
      <c r="M11" s="308"/>
      <c r="N11" s="309"/>
      <c r="O11" s="309"/>
      <c r="P11" s="58">
        <f>E11+K11</f>
        <v>20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0</v>
      </c>
      <c r="F13" s="5"/>
      <c r="G13" s="5"/>
      <c r="H13" s="5"/>
      <c r="I13" s="5"/>
      <c r="J13" s="11" t="s">
        <v>13</v>
      </c>
      <c r="K13" s="49">
        <f>K11*100/P11</f>
        <v>100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18</v>
      </c>
      <c r="G16" s="235"/>
      <c r="H16" s="236"/>
      <c r="I16" s="15">
        <f>S32</f>
        <v>30</v>
      </c>
      <c r="J16" s="301"/>
      <c r="K16" s="302"/>
      <c r="L16" s="16">
        <f>U42</f>
        <v>0</v>
      </c>
      <c r="M16" s="253"/>
      <c r="N16" s="254"/>
      <c r="O16" s="17">
        <f>U44</f>
        <v>2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8</v>
      </c>
      <c r="R26" s="3">
        <v>1</v>
      </c>
      <c r="S26" s="32">
        <f t="shared" si="1"/>
        <v>8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30</v>
      </c>
      <c r="T32" s="36" t="s">
        <v>42</v>
      </c>
      <c r="U32" s="3">
        <f>SUM(S24:S26)+SUM(S27:S28)</f>
        <v>10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</v>
      </c>
      <c r="R44" s="10"/>
      <c r="S44" s="10"/>
      <c r="T44" s="36" t="s">
        <v>42</v>
      </c>
      <c r="U44" s="3">
        <f>Q38+Q40+Q42</f>
        <v>2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141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4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27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223</v>
      </c>
      <c r="F11" s="5"/>
      <c r="G11" s="53" t="s">
        <v>12</v>
      </c>
      <c r="H11" s="8"/>
      <c r="I11" s="9"/>
      <c r="J11" s="9"/>
      <c r="K11" s="61">
        <f>U32+U44+I66+I95+I111</f>
        <v>198</v>
      </c>
      <c r="M11" s="308"/>
      <c r="N11" s="309"/>
      <c r="O11" s="309"/>
      <c r="P11" s="58">
        <f>E11+K11</f>
        <v>421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52.969121140142519</v>
      </c>
      <c r="F13" s="5"/>
      <c r="G13" s="5"/>
      <c r="H13" s="5"/>
      <c r="I13" s="5"/>
      <c r="J13" s="11" t="s">
        <v>13</v>
      </c>
      <c r="K13" s="49">
        <f>K11*100/P11</f>
        <v>47.030878859857481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23</v>
      </c>
      <c r="D16" s="295"/>
      <c r="E16" s="296"/>
      <c r="F16" s="16">
        <f>G32</f>
        <v>45</v>
      </c>
      <c r="G16" s="235"/>
      <c r="H16" s="236"/>
      <c r="I16" s="15">
        <f>S32</f>
        <v>333</v>
      </c>
      <c r="J16" s="301"/>
      <c r="K16" s="302"/>
      <c r="L16" s="16">
        <f>U42</f>
        <v>54</v>
      </c>
      <c r="M16" s="253"/>
      <c r="N16" s="254"/>
      <c r="O16" s="17">
        <f>U44</f>
        <v>7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12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3</v>
      </c>
      <c r="F23" s="3">
        <v>3</v>
      </c>
      <c r="G23" s="32">
        <f t="shared" si="0"/>
        <v>9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2</v>
      </c>
      <c r="R24" s="3">
        <v>3</v>
      </c>
      <c r="S24" s="32">
        <f t="shared" si="1"/>
        <v>6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4</v>
      </c>
      <c r="R25" s="3">
        <v>2</v>
      </c>
      <c r="S25" s="32">
        <f t="shared" si="1"/>
        <v>8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5</v>
      </c>
      <c r="R26" s="3">
        <v>1</v>
      </c>
      <c r="S26" s="32">
        <f t="shared" si="1"/>
        <v>5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f>48+12</f>
        <v>60</v>
      </c>
      <c r="R27" s="3">
        <v>1</v>
      </c>
      <c r="S27" s="32">
        <f t="shared" si="1"/>
        <v>60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15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111</v>
      </c>
      <c r="T30" s="36" t="s">
        <v>39</v>
      </c>
      <c r="U30" s="3">
        <f>SUM(S21:S23)+(S27+S28)</f>
        <v>92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333</v>
      </c>
      <c r="T32" s="36" t="s">
        <v>42</v>
      </c>
      <c r="U32" s="3">
        <f>SUM(S24:S26)+SUM(S27:S28)</f>
        <v>79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48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7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6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54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61</v>
      </c>
      <c r="R44" s="10"/>
      <c r="S44" s="10"/>
      <c r="T44" s="36" t="s">
        <v>42</v>
      </c>
      <c r="U44" s="3">
        <f>Q38+Q40+Q42</f>
        <v>7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7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8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>
        <v>6</v>
      </c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>
        <v>4</v>
      </c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>
        <v>7</v>
      </c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16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8</v>
      </c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26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33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9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5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8</v>
      </c>
      <c r="F79" s="10"/>
      <c r="G79" s="10"/>
      <c r="H79" s="10"/>
      <c r="I79" s="10"/>
      <c r="J79" s="10"/>
      <c r="K79" s="289"/>
      <c r="M79" s="27" t="s">
        <v>159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10</v>
      </c>
      <c r="F80" s="10"/>
      <c r="G80" s="10"/>
      <c r="H80" s="10"/>
      <c r="I80" s="10"/>
      <c r="J80" s="10"/>
      <c r="K80" s="289"/>
      <c r="M80" s="27" t="s">
        <v>167</v>
      </c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 t="s">
        <v>168</v>
      </c>
      <c r="N81" s="10"/>
      <c r="O81" s="10"/>
      <c r="P81" s="10"/>
      <c r="Q81" s="3">
        <v>13</v>
      </c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7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>
        <v>13</v>
      </c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29</v>
      </c>
      <c r="F95" s="10"/>
      <c r="G95" s="10"/>
      <c r="H95" s="36" t="s">
        <v>42</v>
      </c>
      <c r="I95" s="3">
        <f>SUM(E70:E95)</f>
        <v>86</v>
      </c>
      <c r="J95" s="10"/>
      <c r="K95" s="289"/>
      <c r="M95" s="27" t="s">
        <v>125</v>
      </c>
      <c r="N95" s="10"/>
      <c r="O95" s="10"/>
      <c r="P95" s="10"/>
      <c r="Q95" s="3">
        <v>26</v>
      </c>
      <c r="R95" s="10"/>
      <c r="S95" s="10"/>
      <c r="T95" s="36" t="s">
        <v>39</v>
      </c>
      <c r="U95" s="3">
        <f>SUM(Q70:Q95)</f>
        <v>44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H4" sqref="H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1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2.75" customHeight="1" x14ac:dyDescent="0.25">
      <c r="A8" s="1"/>
      <c r="C8" s="4"/>
      <c r="D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32</v>
      </c>
      <c r="F11" s="5"/>
      <c r="G11" s="53" t="s">
        <v>12</v>
      </c>
      <c r="H11" s="8"/>
      <c r="I11" s="9"/>
      <c r="J11" s="9"/>
      <c r="K11" s="61">
        <f>U32+U44+I66+I95+I111</f>
        <v>15</v>
      </c>
      <c r="M11" s="308"/>
      <c r="N11" s="309"/>
      <c r="O11" s="309"/>
      <c r="P11" s="58">
        <f>E11+K11</f>
        <v>47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68.085106382978722</v>
      </c>
      <c r="F13" s="5"/>
      <c r="G13" s="5"/>
      <c r="H13" s="5"/>
      <c r="I13" s="5"/>
      <c r="J13" s="11" t="s">
        <v>13</v>
      </c>
      <c r="K13" s="49">
        <f>K11*100/P11</f>
        <v>31.914893617021278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  <c r="X15" s="68"/>
    </row>
    <row r="16" spans="1:24" ht="15.75" customHeight="1" x14ac:dyDescent="0.25">
      <c r="A16" s="235"/>
      <c r="B16" s="236"/>
      <c r="C16" s="15">
        <f>E44</f>
        <v>18</v>
      </c>
      <c r="D16" s="295"/>
      <c r="E16" s="296"/>
      <c r="F16" s="16">
        <f>G32</f>
        <v>18</v>
      </c>
      <c r="G16" s="235"/>
      <c r="H16" s="236"/>
      <c r="I16" s="15">
        <f>S32</f>
        <v>0</v>
      </c>
      <c r="J16" s="301"/>
      <c r="K16" s="302"/>
      <c r="L16" s="16">
        <f>U42</f>
        <v>18</v>
      </c>
      <c r="M16" s="253"/>
      <c r="N16" s="254"/>
      <c r="O16" s="17">
        <f>U44</f>
        <v>2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14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9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9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18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20</v>
      </c>
      <c r="R44" s="10"/>
      <c r="S44" s="10"/>
      <c r="T44" s="36" t="s">
        <v>42</v>
      </c>
      <c r="U44" s="3">
        <f>Q38+Q40+Q42</f>
        <v>2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>
        <v>9</v>
      </c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9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ht="16.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11</v>
      </c>
      <c r="J95" s="10"/>
      <c r="K95" s="289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5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10:U10"/>
    <mergeCell ref="M5:P5"/>
    <mergeCell ref="M6:N6"/>
    <mergeCell ref="O6:P6"/>
    <mergeCell ref="M7:N7"/>
    <mergeCell ref="O7:P7"/>
    <mergeCell ref="A15:B17"/>
    <mergeCell ref="D15:E17"/>
    <mergeCell ref="G15:H17"/>
    <mergeCell ref="J15:K17"/>
    <mergeCell ref="M15:N17"/>
    <mergeCell ref="T14:V14"/>
    <mergeCell ref="R9:W9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200" verticalDpi="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3" sqref="Z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28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73</v>
      </c>
      <c r="F11" s="5"/>
      <c r="G11" s="53" t="s">
        <v>12</v>
      </c>
      <c r="H11" s="8"/>
      <c r="I11" s="9"/>
      <c r="J11" s="9"/>
      <c r="K11" s="61">
        <f>U32+U44+I66+I95+I111</f>
        <v>26</v>
      </c>
      <c r="M11" s="308"/>
      <c r="N11" s="309"/>
      <c r="O11" s="309"/>
      <c r="P11" s="58">
        <f>E11+K11</f>
        <v>99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73.737373737373744</v>
      </c>
      <c r="F13" s="5"/>
      <c r="G13" s="5"/>
      <c r="H13" s="5"/>
      <c r="I13" s="5"/>
      <c r="J13" s="11" t="s">
        <v>13</v>
      </c>
      <c r="K13" s="49">
        <f>K11*100/P11</f>
        <v>26.262626262626263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24</v>
      </c>
      <c r="D16" s="295"/>
      <c r="E16" s="296"/>
      <c r="F16" s="16">
        <f>G32</f>
        <v>44</v>
      </c>
      <c r="G16" s="235"/>
      <c r="H16" s="236"/>
      <c r="I16" s="15">
        <f>S32</f>
        <v>0</v>
      </c>
      <c r="J16" s="301"/>
      <c r="K16" s="302"/>
      <c r="L16" s="16">
        <f>U42</f>
        <v>19</v>
      </c>
      <c r="M16" s="253"/>
      <c r="N16" s="254"/>
      <c r="O16" s="17">
        <f>U44</f>
        <v>2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25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17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2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19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21</v>
      </c>
      <c r="R44" s="10"/>
      <c r="S44" s="10"/>
      <c r="T44" s="36" t="s">
        <v>42</v>
      </c>
      <c r="U44" s="3">
        <f>Q38+Q40+Q42</f>
        <v>2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>
        <v>2</v>
      </c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17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>
        <v>5</v>
      </c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24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17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289"/>
      <c r="M79" s="27" t="s">
        <v>322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5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</v>
      </c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20</v>
      </c>
      <c r="J95" s="10"/>
      <c r="K95" s="289"/>
      <c r="M95" s="27" t="s">
        <v>125</v>
      </c>
      <c r="N95" s="10"/>
      <c r="O95" s="10"/>
      <c r="P95" s="10"/>
      <c r="Q95" s="3">
        <v>4</v>
      </c>
      <c r="R95" s="10"/>
      <c r="S95" s="10"/>
      <c r="T95" s="36" t="s">
        <v>39</v>
      </c>
      <c r="U95" s="3">
        <f>SUM(Q70:Q95)</f>
        <v>30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7" sqref="Z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29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2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79</v>
      </c>
      <c r="F11" s="5"/>
      <c r="G11" s="53" t="s">
        <v>12</v>
      </c>
      <c r="H11" s="8"/>
      <c r="I11" s="9"/>
      <c r="J11" s="9"/>
      <c r="K11" s="61">
        <f>U32+U44+I66+I95+I111</f>
        <v>74</v>
      </c>
      <c r="M11" s="308"/>
      <c r="N11" s="309"/>
      <c r="O11" s="309"/>
      <c r="P11" s="58">
        <f>E11+K11</f>
        <v>153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51.633986928104576</v>
      </c>
      <c r="F13" s="5"/>
      <c r="G13" s="5"/>
      <c r="H13" s="5"/>
      <c r="I13" s="5"/>
      <c r="J13" s="11" t="s">
        <v>13</v>
      </c>
      <c r="K13" s="49">
        <f>K11*100/P11</f>
        <v>48.366013071895424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16</v>
      </c>
      <c r="D16" s="295"/>
      <c r="E16" s="296"/>
      <c r="F16" s="16">
        <f>G32</f>
        <v>10</v>
      </c>
      <c r="G16" s="235"/>
      <c r="H16" s="236"/>
      <c r="I16" s="15">
        <f>S32</f>
        <v>0</v>
      </c>
      <c r="J16" s="301"/>
      <c r="K16" s="302"/>
      <c r="L16" s="16">
        <f>U42</f>
        <v>40</v>
      </c>
      <c r="M16" s="253"/>
      <c r="N16" s="254"/>
      <c r="O16" s="17">
        <f>U44</f>
        <v>37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>Q23*R23</f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28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37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12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16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77</v>
      </c>
      <c r="R44" s="10"/>
      <c r="S44" s="10"/>
      <c r="T44" s="36" t="s">
        <v>42</v>
      </c>
      <c r="U44" s="3">
        <f>Q38+Q40+Q42</f>
        <v>37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37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>
        <v>6</v>
      </c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>
        <v>5</v>
      </c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28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37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39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9" sqref="Z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30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90</v>
      </c>
      <c r="F11" s="5"/>
      <c r="G11" s="53" t="s">
        <v>12</v>
      </c>
      <c r="H11" s="8"/>
      <c r="I11" s="9"/>
      <c r="J11" s="9"/>
      <c r="K11" s="61">
        <f>U32+U44+I66+I95+I111</f>
        <v>58</v>
      </c>
      <c r="M11" s="308"/>
      <c r="N11" s="309"/>
      <c r="O11" s="309"/>
      <c r="P11" s="58">
        <f>E11+K11</f>
        <v>148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60.810810810810814</v>
      </c>
      <c r="F13" s="5"/>
      <c r="G13" s="5"/>
      <c r="H13" s="5"/>
      <c r="I13" s="5"/>
      <c r="J13" s="11" t="s">
        <v>13</v>
      </c>
      <c r="K13" s="49">
        <f>K11*100/P11</f>
        <v>39.189189189189186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20</v>
      </c>
      <c r="D16" s="295"/>
      <c r="E16" s="296"/>
      <c r="F16" s="16">
        <f>G32</f>
        <v>27</v>
      </c>
      <c r="G16" s="235"/>
      <c r="H16" s="236"/>
      <c r="I16" s="15">
        <f>S32</f>
        <v>60</v>
      </c>
      <c r="J16" s="301"/>
      <c r="K16" s="302"/>
      <c r="L16" s="16">
        <f>U42</f>
        <v>0</v>
      </c>
      <c r="M16" s="253"/>
      <c r="N16" s="254"/>
      <c r="O16" s="17">
        <f>U44</f>
        <v>1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12</v>
      </c>
      <c r="T17" s="35" t="s">
        <v>316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20</v>
      </c>
      <c r="T30" s="36" t="s">
        <v>39</v>
      </c>
      <c r="U30" s="3">
        <f>SUM(S21:S23)+(S27+S28)</f>
        <v>17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60</v>
      </c>
      <c r="T32" s="36" t="s">
        <v>42</v>
      </c>
      <c r="U32" s="3">
        <f>SUM(S24:S26)+SUM(S27:S28)</f>
        <v>3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1</v>
      </c>
      <c r="R44" s="10"/>
      <c r="S44" s="10"/>
      <c r="T44" s="36" t="s">
        <v>42</v>
      </c>
      <c r="U44" s="3">
        <f>Q38+Q40+Q42</f>
        <v>1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1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3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151</v>
      </c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 t="s">
        <v>143</v>
      </c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62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12</v>
      </c>
      <c r="F79" s="10"/>
      <c r="G79" s="10"/>
      <c r="H79" s="10"/>
      <c r="I79" s="10"/>
      <c r="J79" s="10"/>
      <c r="K79" s="289"/>
      <c r="M79" s="27" t="s">
        <v>169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3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8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2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6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15</v>
      </c>
      <c r="F95" s="10"/>
      <c r="G95" s="10"/>
      <c r="H95" s="36" t="s">
        <v>42</v>
      </c>
      <c r="I95" s="3">
        <f>SUM(E70:E95)</f>
        <v>47</v>
      </c>
      <c r="J95" s="10"/>
      <c r="K95" s="289"/>
      <c r="M95" s="27" t="s">
        <v>125</v>
      </c>
      <c r="N95" s="10"/>
      <c r="O95" s="10"/>
      <c r="P95" s="10"/>
      <c r="Q95" s="3">
        <v>6</v>
      </c>
      <c r="R95" s="10"/>
      <c r="S95" s="10"/>
      <c r="T95" s="36" t="s">
        <v>39</v>
      </c>
      <c r="U95" s="3">
        <f>SUM(Q70:Q95)</f>
        <v>70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5</v>
      </c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5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E26" sqref="E2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31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20</v>
      </c>
      <c r="F11" s="5"/>
      <c r="G11" s="53" t="s">
        <v>12</v>
      </c>
      <c r="H11" s="8"/>
      <c r="I11" s="9"/>
      <c r="J11" s="9"/>
      <c r="K11" s="61">
        <f>U32+U44+I66+I95+I111</f>
        <v>63</v>
      </c>
      <c r="M11" s="308"/>
      <c r="N11" s="309"/>
      <c r="O11" s="309"/>
      <c r="P11" s="58">
        <f>E11+K11</f>
        <v>83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24.096385542168676</v>
      </c>
      <c r="F13" s="5"/>
      <c r="G13" s="5"/>
      <c r="H13" s="5"/>
      <c r="I13" s="5"/>
      <c r="J13" s="11" t="s">
        <v>13</v>
      </c>
      <c r="K13" s="49">
        <f>K11*100/P11</f>
        <v>75.903614457831324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22</v>
      </c>
      <c r="D16" s="295"/>
      <c r="E16" s="296"/>
      <c r="F16" s="16">
        <f>G32</f>
        <v>18</v>
      </c>
      <c r="G16" s="235"/>
      <c r="H16" s="236"/>
      <c r="I16" s="15">
        <f>S32</f>
        <v>0</v>
      </c>
      <c r="J16" s="301"/>
      <c r="K16" s="302"/>
      <c r="L16" s="16">
        <f>U42</f>
        <v>10</v>
      </c>
      <c r="M16" s="253"/>
      <c r="N16" s="254"/>
      <c r="O16" s="17">
        <f>U44</f>
        <v>18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12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18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28</v>
      </c>
      <c r="R44" s="10"/>
      <c r="S44" s="10"/>
      <c r="T44" s="36" t="s">
        <v>42</v>
      </c>
      <c r="U44" s="3">
        <f>Q38+Q40+Q42</f>
        <v>18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18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18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10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36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170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4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9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A14" sqref="AA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142</v>
      </c>
      <c r="I5" s="1" t="s">
        <v>6</v>
      </c>
      <c r="K5" s="3">
        <v>32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.7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20</v>
      </c>
      <c r="F11" s="5"/>
      <c r="G11" s="53" t="s">
        <v>12</v>
      </c>
      <c r="H11" s="8"/>
      <c r="I11" s="9"/>
      <c r="J11" s="9"/>
      <c r="K11" s="61">
        <f>U32+U44+I66+I95+I111</f>
        <v>143</v>
      </c>
      <c r="M11" s="308"/>
      <c r="N11" s="309"/>
      <c r="O11" s="309"/>
      <c r="P11" s="58">
        <f>E11+K11</f>
        <v>163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12.269938650306749</v>
      </c>
      <c r="F13" s="5"/>
      <c r="G13" s="5"/>
      <c r="H13" s="5"/>
      <c r="I13" s="5"/>
      <c r="J13" s="11" t="s">
        <v>13</v>
      </c>
      <c r="K13" s="49">
        <f>K11*100/P11</f>
        <v>87.730061349693258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19</v>
      </c>
      <c r="D16" s="295"/>
      <c r="E16" s="296"/>
      <c r="F16" s="16">
        <f>G32</f>
        <v>39</v>
      </c>
      <c r="G16" s="235"/>
      <c r="H16" s="236"/>
      <c r="I16" s="15">
        <f>S32</f>
        <v>45</v>
      </c>
      <c r="J16" s="301"/>
      <c r="K16" s="302"/>
      <c r="L16" s="16">
        <f>U42</f>
        <v>4</v>
      </c>
      <c r="M16" s="253"/>
      <c r="N16" s="254"/>
      <c r="O16" s="17">
        <f>U44</f>
        <v>33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8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15</v>
      </c>
      <c r="T30" s="36" t="s">
        <v>39</v>
      </c>
      <c r="U30" s="3">
        <f>SUM(S21:S23)+(S27+S28)</f>
        <v>8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39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45</v>
      </c>
      <c r="T32" s="36" t="s">
        <v>42</v>
      </c>
      <c r="U32" s="3">
        <f>SUM(S24:S26)+SUM(S27:S28)</f>
        <v>7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33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4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37</v>
      </c>
      <c r="R44" s="10"/>
      <c r="S44" s="10"/>
      <c r="T44" s="36" t="s">
        <v>42</v>
      </c>
      <c r="U44" s="3">
        <f>Q38+Q40+Q42</f>
        <v>33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33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4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33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33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35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70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3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2" sqref="Y1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33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2.75" customHeight="1" thickBot="1" x14ac:dyDescent="0.3">
      <c r="A7" s="1" t="s">
        <v>8</v>
      </c>
      <c r="C7" s="3">
        <v>5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46</v>
      </c>
      <c r="F11" s="5"/>
      <c r="G11" s="53" t="s">
        <v>12</v>
      </c>
      <c r="H11" s="8"/>
      <c r="I11" s="9"/>
      <c r="J11" s="9"/>
      <c r="K11" s="61">
        <f>U32+U44+I66+I95+I111</f>
        <v>72</v>
      </c>
      <c r="M11" s="308"/>
      <c r="N11" s="309"/>
      <c r="O11" s="309"/>
      <c r="P11" s="58">
        <f>E11+K11</f>
        <v>118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38.983050847457626</v>
      </c>
      <c r="F13" s="5"/>
      <c r="G13" s="5"/>
      <c r="H13" s="5"/>
      <c r="I13" s="5"/>
      <c r="J13" s="11" t="s">
        <v>13</v>
      </c>
      <c r="K13" s="49">
        <f>K11*100/P11</f>
        <v>61.016949152542374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23</v>
      </c>
      <c r="D16" s="295"/>
      <c r="E16" s="296"/>
      <c r="F16" s="16">
        <f>G32</f>
        <v>85</v>
      </c>
      <c r="G16" s="235"/>
      <c r="H16" s="236"/>
      <c r="I16" s="15">
        <f>S32</f>
        <v>10</v>
      </c>
      <c r="J16" s="301"/>
      <c r="K16" s="302"/>
      <c r="L16" s="16">
        <f>U42</f>
        <v>6</v>
      </c>
      <c r="M16" s="253"/>
      <c r="N16" s="254"/>
      <c r="O16" s="17">
        <f>U44</f>
        <v>13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10</v>
      </c>
      <c r="T32" s="36" t="s">
        <v>42</v>
      </c>
      <c r="U32" s="3">
        <f>SUM(S24:S26)+SUM(S27:S28)</f>
        <v>2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6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1</v>
      </c>
      <c r="R42" s="10"/>
      <c r="S42" s="10"/>
      <c r="T42" s="36" t="s">
        <v>39</v>
      </c>
      <c r="U42" s="3">
        <f>Q37+Q39+Q41</f>
        <v>6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19</v>
      </c>
      <c r="R44" s="10"/>
      <c r="S44" s="10"/>
      <c r="T44" s="36" t="s">
        <v>42</v>
      </c>
      <c r="U44" s="3">
        <f>Q38+Q40+Q42</f>
        <v>13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6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15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6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>
        <v>3</v>
      </c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159</v>
      </c>
      <c r="N79" s="10"/>
      <c r="O79" s="10"/>
      <c r="P79" s="10"/>
      <c r="Q79" s="3">
        <v>6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 t="s">
        <v>323</v>
      </c>
      <c r="N80" s="10"/>
      <c r="O80" s="10"/>
      <c r="P80" s="10"/>
      <c r="Q80" s="3">
        <v>6</v>
      </c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289"/>
      <c r="M81" s="27" t="s">
        <v>324</v>
      </c>
      <c r="N81" s="10"/>
      <c r="O81" s="10"/>
      <c r="P81" s="10"/>
      <c r="Q81" s="3">
        <v>10</v>
      </c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16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15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>
        <v>5</v>
      </c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>
        <v>2</v>
      </c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42</v>
      </c>
      <c r="J95" s="10"/>
      <c r="K95" s="289"/>
      <c r="M95" s="27" t="s">
        <v>125</v>
      </c>
      <c r="N95" s="10"/>
      <c r="O95" s="10"/>
      <c r="P95" s="10"/>
      <c r="Q95" s="3">
        <v>2</v>
      </c>
      <c r="R95" s="10"/>
      <c r="S95" s="10"/>
      <c r="T95" s="36" t="s">
        <v>39</v>
      </c>
      <c r="U95" s="3">
        <f>SUM(Q70:Q95)</f>
        <v>34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7" sqref="Z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34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79</v>
      </c>
      <c r="M11" s="308"/>
      <c r="N11" s="309"/>
      <c r="O11" s="309"/>
      <c r="P11" s="58">
        <f>E11+K11</f>
        <v>79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0</v>
      </c>
      <c r="F13" s="5"/>
      <c r="G13" s="5"/>
      <c r="H13" s="5"/>
      <c r="I13" s="5"/>
      <c r="J13" s="11" t="s">
        <v>13</v>
      </c>
      <c r="K13" s="49">
        <f>K11*100/P11</f>
        <v>100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25</v>
      </c>
      <c r="D16" s="295"/>
      <c r="E16" s="296"/>
      <c r="F16" s="16">
        <f>G32</f>
        <v>39</v>
      </c>
      <c r="G16" s="235"/>
      <c r="H16" s="236"/>
      <c r="I16" s="15">
        <f>S32</f>
        <v>3</v>
      </c>
      <c r="J16" s="301"/>
      <c r="K16" s="302"/>
      <c r="L16" s="16">
        <f>U42</f>
        <v>0</v>
      </c>
      <c r="M16" s="253"/>
      <c r="N16" s="254"/>
      <c r="O16" s="17">
        <f>U44</f>
        <v>35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39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3</v>
      </c>
      <c r="T32" s="36" t="s">
        <v>42</v>
      </c>
      <c r="U32" s="3">
        <f>SUM(S24:S26)+SUM(S27:S28)</f>
        <v>1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35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11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35</v>
      </c>
      <c r="R44" s="10"/>
      <c r="S44" s="10"/>
      <c r="T44" s="36" t="s">
        <v>42</v>
      </c>
      <c r="U44" s="3">
        <f>Q38+Q40+Q42</f>
        <v>35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35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171</v>
      </c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35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6</v>
      </c>
      <c r="F95" s="10"/>
      <c r="G95" s="10"/>
      <c r="H95" s="36" t="s">
        <v>42</v>
      </c>
      <c r="I95" s="3">
        <f>SUM(E70:E95)</f>
        <v>8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8" sqref="Z1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35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121</v>
      </c>
      <c r="F11" s="5"/>
      <c r="G11" s="53" t="s">
        <v>12</v>
      </c>
      <c r="H11" s="8"/>
      <c r="I11" s="9"/>
      <c r="J11" s="9"/>
      <c r="K11" s="61">
        <f>U32+U44+I66+I95+I111</f>
        <v>22</v>
      </c>
      <c r="M11" s="308"/>
      <c r="N11" s="309"/>
      <c r="O11" s="309"/>
      <c r="P11" s="58">
        <f>E11+K11</f>
        <v>143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84.615384615384613</v>
      </c>
      <c r="F13" s="5"/>
      <c r="G13" s="5"/>
      <c r="H13" s="5"/>
      <c r="I13" s="5"/>
      <c r="J13" s="11" t="s">
        <v>13</v>
      </c>
      <c r="K13" s="49">
        <f>K11*100/P11</f>
        <v>15.384615384615385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359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20</v>
      </c>
      <c r="D16" s="295"/>
      <c r="E16" s="296"/>
      <c r="F16" s="16">
        <f>G32</f>
        <v>27</v>
      </c>
      <c r="G16" s="235"/>
      <c r="H16" s="236"/>
      <c r="I16" s="15">
        <f>S32</f>
        <v>129</v>
      </c>
      <c r="J16" s="301"/>
      <c r="K16" s="302"/>
      <c r="L16" s="16">
        <f>U42</f>
        <v>23</v>
      </c>
      <c r="M16" s="253"/>
      <c r="N16" s="254"/>
      <c r="O16" s="17">
        <f>U44</f>
        <v>6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20</v>
      </c>
      <c r="T17" s="35" t="s">
        <v>316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43</v>
      </c>
      <c r="T30" s="36" t="s">
        <v>39</v>
      </c>
      <c r="U30" s="3">
        <f>SUM(S21:S23)+(S27+S28)</f>
        <v>43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129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23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6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23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29</v>
      </c>
      <c r="R44" s="10"/>
      <c r="S44" s="10"/>
      <c r="T44" s="36" t="s">
        <v>42</v>
      </c>
      <c r="U44" s="3">
        <f>Q38+Q40+Q42</f>
        <v>6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5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23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11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23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>
        <v>4</v>
      </c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>
        <v>3</v>
      </c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>
        <v>5</v>
      </c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12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318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 t="s">
        <v>325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5</v>
      </c>
      <c r="J95" s="10"/>
      <c r="K95" s="289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32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6" sqref="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36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24</v>
      </c>
      <c r="F11" s="5"/>
      <c r="G11" s="53" t="s">
        <v>12</v>
      </c>
      <c r="H11" s="8"/>
      <c r="I11" s="9"/>
      <c r="J11" s="9"/>
      <c r="K11" s="61">
        <f>U32+U44+I66+I95+I111</f>
        <v>30</v>
      </c>
      <c r="M11" s="308"/>
      <c r="N11" s="309"/>
      <c r="O11" s="309"/>
      <c r="P11" s="58">
        <f>E11+K11</f>
        <v>54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44.444444444444443</v>
      </c>
      <c r="F13" s="5"/>
      <c r="G13" s="5"/>
      <c r="H13" s="5"/>
      <c r="I13" s="5"/>
      <c r="J13" s="11" t="s">
        <v>13</v>
      </c>
      <c r="K13" s="49">
        <f>K11*100/P11</f>
        <v>55.555555555555557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20</v>
      </c>
      <c r="D16" s="295"/>
      <c r="E16" s="296"/>
      <c r="F16" s="16">
        <f>G32</f>
        <v>33</v>
      </c>
      <c r="G16" s="235"/>
      <c r="H16" s="236"/>
      <c r="I16" s="15">
        <f>S32</f>
        <v>0</v>
      </c>
      <c r="J16" s="301"/>
      <c r="K16" s="302"/>
      <c r="L16" s="16">
        <f>U42</f>
        <v>15</v>
      </c>
      <c r="M16" s="253"/>
      <c r="N16" s="254"/>
      <c r="O16" s="17">
        <f>U44</f>
        <v>10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233</v>
      </c>
      <c r="S17" s="34">
        <v>32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2</v>
      </c>
      <c r="F26" s="3">
        <v>2</v>
      </c>
      <c r="G26" s="32">
        <f t="shared" si="0"/>
        <v>4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33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8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7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15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25</v>
      </c>
      <c r="R44" s="10"/>
      <c r="S44" s="10"/>
      <c r="T44" s="36" t="s">
        <v>42</v>
      </c>
      <c r="U44" s="3">
        <f>Q38+Q40+Q42</f>
        <v>10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8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>
        <v>7</v>
      </c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18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7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1</v>
      </c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2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2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E26" sqref="E2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4.2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37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2.7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219</v>
      </c>
      <c r="F11" s="5"/>
      <c r="G11" s="53" t="s">
        <v>12</v>
      </c>
      <c r="H11" s="8"/>
      <c r="I11" s="9"/>
      <c r="J11" s="9"/>
      <c r="K11" s="61">
        <f>U32+U44+I66+I95+I111</f>
        <v>151</v>
      </c>
      <c r="M11" s="308"/>
      <c r="N11" s="309"/>
      <c r="O11" s="309"/>
      <c r="P11" s="58">
        <f>E11+K11</f>
        <v>370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59.189189189189186</v>
      </c>
      <c r="F13" s="5"/>
      <c r="G13" s="5"/>
      <c r="H13" s="5"/>
      <c r="I13" s="5"/>
      <c r="J13" s="11" t="s">
        <v>13</v>
      </c>
      <c r="K13" s="49">
        <f>K11*100/P11</f>
        <v>40.810810810810814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19</v>
      </c>
      <c r="D16" s="295"/>
      <c r="E16" s="296"/>
      <c r="F16" s="16">
        <f>G32</f>
        <v>27</v>
      </c>
      <c r="G16" s="235"/>
      <c r="H16" s="236"/>
      <c r="I16" s="15">
        <f>S32</f>
        <v>429</v>
      </c>
      <c r="J16" s="301"/>
      <c r="K16" s="302"/>
      <c r="L16" s="16">
        <f>U42</f>
        <v>34</v>
      </c>
      <c r="M16" s="253"/>
      <c r="N16" s="254"/>
      <c r="O16" s="17">
        <f>U44</f>
        <v>14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19</v>
      </c>
      <c r="R23" s="3">
        <v>4</v>
      </c>
      <c r="S23" s="32">
        <f t="shared" si="1"/>
        <v>76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f>4*12</f>
        <v>48</v>
      </c>
      <c r="R27" s="3">
        <v>1</v>
      </c>
      <c r="S27" s="32">
        <f t="shared" si="1"/>
        <v>48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143</v>
      </c>
      <c r="T30" s="36" t="s">
        <v>39</v>
      </c>
      <c r="U30" s="3">
        <f>SUM(S21:S23)+(S27+S28)</f>
        <v>134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429</v>
      </c>
      <c r="T32" s="36" t="s">
        <v>42</v>
      </c>
      <c r="U32" s="3">
        <f>SUM(S24:S26)+SUM(S27:S28)</f>
        <v>57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28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6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1</v>
      </c>
      <c r="R42" s="10"/>
      <c r="S42" s="10"/>
      <c r="T42" s="36" t="s">
        <v>39</v>
      </c>
      <c r="U42" s="3">
        <f>Q37+Q39+Q41</f>
        <v>34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48</v>
      </c>
      <c r="R44" s="10"/>
      <c r="S44" s="10"/>
      <c r="T44" s="36" t="s">
        <v>42</v>
      </c>
      <c r="U44" s="3">
        <f>Q38+Q40+Q42</f>
        <v>14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>
        <v>6</v>
      </c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>
        <v>5</v>
      </c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289"/>
      <c r="M63" s="23" t="s">
        <v>151</v>
      </c>
      <c r="P63" s="10"/>
      <c r="Q63" s="3">
        <v>12</v>
      </c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 t="s">
        <v>312</v>
      </c>
      <c r="N64" s="10"/>
      <c r="O64" s="10"/>
      <c r="P64" s="10"/>
      <c r="Q64" s="3">
        <v>1</v>
      </c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20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33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>
        <v>4</v>
      </c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10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24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12</v>
      </c>
      <c r="F95" s="10"/>
      <c r="G95" s="10"/>
      <c r="H95" s="36" t="s">
        <v>42</v>
      </c>
      <c r="I95" s="3">
        <f>SUM(E70:E95)</f>
        <v>60</v>
      </c>
      <c r="J95" s="10"/>
      <c r="K95" s="289"/>
      <c r="M95" s="27" t="s">
        <v>125</v>
      </c>
      <c r="N95" s="10"/>
      <c r="O95" s="10"/>
      <c r="P95" s="10"/>
      <c r="Q95" s="3">
        <v>9</v>
      </c>
      <c r="R95" s="10"/>
      <c r="S95" s="10"/>
      <c r="T95" s="36" t="s">
        <v>39</v>
      </c>
      <c r="U95" s="3">
        <f>SUM(Q70:Q95)</f>
        <v>18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2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46</v>
      </c>
      <c r="M11" s="308"/>
      <c r="N11" s="309"/>
      <c r="O11" s="309"/>
      <c r="P11" s="58">
        <f>E11+K11</f>
        <v>46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0</v>
      </c>
      <c r="F13" s="5"/>
      <c r="G13" s="5"/>
      <c r="H13" s="5"/>
      <c r="I13" s="5"/>
      <c r="J13" s="11" t="s">
        <v>13</v>
      </c>
      <c r="K13" s="49">
        <f>K11*100/P11</f>
        <v>100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18</v>
      </c>
      <c r="D16" s="295"/>
      <c r="E16" s="296"/>
      <c r="F16" s="16">
        <f>G32</f>
        <v>18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7">
        <f>U44</f>
        <v>20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20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20</v>
      </c>
      <c r="R44" s="10"/>
      <c r="S44" s="10"/>
      <c r="T44" s="36" t="s">
        <v>42</v>
      </c>
      <c r="U44" s="3">
        <f>Q38+Q40+Q42</f>
        <v>20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20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20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6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38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6</v>
      </c>
      <c r="F11" s="5"/>
      <c r="G11" s="53" t="s">
        <v>12</v>
      </c>
      <c r="H11" s="8"/>
      <c r="I11" s="9"/>
      <c r="J11" s="9"/>
      <c r="K11" s="61">
        <f>U32+U44+I66+I95+I111</f>
        <v>21</v>
      </c>
      <c r="M11" s="308"/>
      <c r="N11" s="309"/>
      <c r="O11" s="309"/>
      <c r="P11" s="58">
        <f>E11+K11</f>
        <v>27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13</v>
      </c>
      <c r="E13" s="41">
        <f>E11*100/P11</f>
        <v>22.222222222222221</v>
      </c>
      <c r="F13" s="5"/>
      <c r="G13" s="5"/>
      <c r="H13" s="5"/>
      <c r="I13" s="5"/>
      <c r="J13" s="11" t="s">
        <v>13</v>
      </c>
      <c r="K13" s="49">
        <f>K11*100/P11</f>
        <v>77.777777777777771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22</v>
      </c>
      <c r="D16" s="295"/>
      <c r="E16" s="296"/>
      <c r="F16" s="16">
        <f>G32</f>
        <v>44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7">
        <f>U44</f>
        <v>3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20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</v>
      </c>
      <c r="R44" s="10"/>
      <c r="S44" s="10"/>
      <c r="T44" s="36" t="s">
        <v>42</v>
      </c>
      <c r="U44" s="3">
        <f>Q38+Q40+Q42</f>
        <v>3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6</v>
      </c>
      <c r="F95" s="10"/>
      <c r="G95" s="10"/>
      <c r="H95" s="36" t="s">
        <v>42</v>
      </c>
      <c r="I95" s="3">
        <f>SUM(E70:E95)</f>
        <v>11</v>
      </c>
      <c r="J95" s="10"/>
      <c r="K95" s="289"/>
      <c r="M95" s="27" t="s">
        <v>125</v>
      </c>
      <c r="N95" s="10"/>
      <c r="O95" s="10"/>
      <c r="P95" s="10"/>
      <c r="Q95" s="3">
        <v>6</v>
      </c>
      <c r="R95" s="10"/>
      <c r="S95" s="10"/>
      <c r="T95" s="36" t="s">
        <v>39</v>
      </c>
      <c r="U95" s="3">
        <f>SUM(Q70:Q95)</f>
        <v>6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A15" sqref="AA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39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147</v>
      </c>
      <c r="F11" s="5"/>
      <c r="G11" s="53" t="s">
        <v>12</v>
      </c>
      <c r="H11" s="8"/>
      <c r="I11" s="9"/>
      <c r="J11" s="9"/>
      <c r="K11" s="61">
        <f>U32+U44+I66+I95+I111</f>
        <v>67</v>
      </c>
      <c r="M11" s="308"/>
      <c r="N11" s="309"/>
      <c r="O11" s="309"/>
      <c r="P11" s="58">
        <f>E11+K11</f>
        <v>214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68.691588785046733</v>
      </c>
      <c r="F13" s="5"/>
      <c r="G13" s="5"/>
      <c r="H13" s="5"/>
      <c r="I13" s="5"/>
      <c r="J13" s="11" t="s">
        <v>13</v>
      </c>
      <c r="K13" s="49">
        <f>K11*100/P11</f>
        <v>31.308411214953271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27</v>
      </c>
      <c r="G16" s="235"/>
      <c r="H16" s="236"/>
      <c r="I16" s="15">
        <f>S32</f>
        <v>321</v>
      </c>
      <c r="J16" s="301"/>
      <c r="K16" s="302"/>
      <c r="L16" s="16">
        <f>U42</f>
        <v>8</v>
      </c>
      <c r="M16" s="253"/>
      <c r="N16" s="254"/>
      <c r="O16" s="17">
        <f>U44</f>
        <v>11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17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24</v>
      </c>
      <c r="R23" s="3">
        <v>4</v>
      </c>
      <c r="S23" s="32">
        <f t="shared" si="1"/>
        <v>96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107</v>
      </c>
      <c r="T30" s="36" t="s">
        <v>39</v>
      </c>
      <c r="U30" s="3">
        <f>SUM(S21:S23)+(S27+S28)</f>
        <v>102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321</v>
      </c>
      <c r="T32" s="36" t="s">
        <v>42</v>
      </c>
      <c r="U32" s="3">
        <f>SUM(S24:S26)+SUM(S27:S28)</f>
        <v>5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8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11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3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8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19</v>
      </c>
      <c r="R44" s="10"/>
      <c r="S44" s="10"/>
      <c r="T44" s="36" t="s">
        <v>42</v>
      </c>
      <c r="U44" s="3">
        <f>Q38+Q40+Q42</f>
        <v>11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>
        <v>4</v>
      </c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8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>
        <v>2</v>
      </c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>
        <v>4</v>
      </c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8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12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14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8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326</v>
      </c>
      <c r="N79" s="10"/>
      <c r="O79" s="10"/>
      <c r="P79" s="10"/>
      <c r="Q79" s="3">
        <v>4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3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11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>
        <v>7</v>
      </c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10</v>
      </c>
      <c r="F95" s="10"/>
      <c r="G95" s="10"/>
      <c r="H95" s="36" t="s">
        <v>42</v>
      </c>
      <c r="I95" s="3">
        <f>SUM(E70:E95)</f>
        <v>39</v>
      </c>
      <c r="J95" s="10"/>
      <c r="K95" s="289"/>
      <c r="M95" s="27" t="s">
        <v>125</v>
      </c>
      <c r="N95" s="10"/>
      <c r="O95" s="10"/>
      <c r="P95" s="10"/>
      <c r="Q95" s="3">
        <v>12</v>
      </c>
      <c r="R95" s="10"/>
      <c r="S95" s="10"/>
      <c r="T95" s="36" t="s">
        <v>39</v>
      </c>
      <c r="U95" s="3">
        <f>SUM(Q70:Q95)</f>
        <v>22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>
        <v>1</v>
      </c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6" sqref="Z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40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5"/>
      <c r="G11" s="53" t="s">
        <v>12</v>
      </c>
      <c r="H11" s="8"/>
      <c r="I11" s="9"/>
      <c r="J11" s="9"/>
      <c r="K11" s="61">
        <f>U32+U44+I66+I95+I111</f>
        <v>115</v>
      </c>
      <c r="M11" s="308"/>
      <c r="N11" s="309"/>
      <c r="O11" s="309"/>
      <c r="P11" s="58">
        <f>E11+K11</f>
        <v>115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0</v>
      </c>
      <c r="F13" s="5"/>
      <c r="G13" s="5"/>
      <c r="H13" s="5"/>
      <c r="I13" s="5"/>
      <c r="J13" s="11" t="s">
        <v>13</v>
      </c>
      <c r="K13" s="49">
        <f>K11*100/P11</f>
        <v>100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0</v>
      </c>
      <c r="D16" s="295"/>
      <c r="E16" s="296"/>
      <c r="F16" s="16">
        <f>G32</f>
        <v>10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7">
        <f>U44</f>
        <v>57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f>39+18</f>
        <v>57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57</v>
      </c>
      <c r="R44" s="10"/>
      <c r="S44" s="10"/>
      <c r="T44" s="36" t="s">
        <v>42</v>
      </c>
      <c r="U44" s="3">
        <f>Q38+Q40+Q42</f>
        <v>57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57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57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5" sqref="Z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40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54</v>
      </c>
      <c r="F11" s="5"/>
      <c r="G11" s="53" t="s">
        <v>12</v>
      </c>
      <c r="H11" s="8"/>
      <c r="I11" s="9"/>
      <c r="J11" s="9"/>
      <c r="K11" s="61">
        <f>U32+U44+I66+I95+I111</f>
        <v>74</v>
      </c>
      <c r="M11" s="308"/>
      <c r="N11" s="309"/>
      <c r="O11" s="309"/>
      <c r="P11" s="58">
        <f>E11+K11</f>
        <v>128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42.1875</v>
      </c>
      <c r="F13" s="5"/>
      <c r="G13" s="5"/>
      <c r="H13" s="5"/>
      <c r="I13" s="5"/>
      <c r="J13" s="11" t="s">
        <v>13</v>
      </c>
      <c r="K13" s="49">
        <f>K11*100/P11</f>
        <v>57.8125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23</v>
      </c>
      <c r="D16" s="295"/>
      <c r="E16" s="296"/>
      <c r="F16" s="16">
        <f>G32</f>
        <v>56</v>
      </c>
      <c r="G16" s="235"/>
      <c r="H16" s="236"/>
      <c r="I16" s="15">
        <f>S32</f>
        <v>0</v>
      </c>
      <c r="J16" s="301"/>
      <c r="K16" s="302"/>
      <c r="L16" s="16">
        <f>U42</f>
        <v>20</v>
      </c>
      <c r="M16" s="253"/>
      <c r="N16" s="254"/>
      <c r="O16" s="17">
        <f>U44</f>
        <v>28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28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10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48</v>
      </c>
      <c r="R44" s="10"/>
      <c r="S44" s="10"/>
      <c r="T44" s="36" t="s">
        <v>42</v>
      </c>
      <c r="U44" s="3">
        <f>Q38+Q40+Q42</f>
        <v>28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28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>
        <v>9</v>
      </c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13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>
        <v>9</v>
      </c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9</v>
      </c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1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38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31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8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8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3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7" sqref="Y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40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44</v>
      </c>
      <c r="F11" s="5"/>
      <c r="G11" s="53" t="s">
        <v>12</v>
      </c>
      <c r="H11" s="8"/>
      <c r="I11" s="9"/>
      <c r="J11" s="9"/>
      <c r="K11" s="61">
        <f>U32+U44+I66+I95+I111</f>
        <v>49</v>
      </c>
      <c r="M11" s="308"/>
      <c r="N11" s="309"/>
      <c r="O11" s="309"/>
      <c r="P11" s="58">
        <f>E11+K11</f>
        <v>93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47.311827956989248</v>
      </c>
      <c r="F13" s="5"/>
      <c r="G13" s="5"/>
      <c r="H13" s="5"/>
      <c r="I13" s="5"/>
      <c r="J13" s="11" t="s">
        <v>13</v>
      </c>
      <c r="K13" s="49">
        <f>K11*100/P11</f>
        <v>52.688172043010752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18</v>
      </c>
      <c r="D16" s="295"/>
      <c r="E16" s="296"/>
      <c r="F16" s="16">
        <f>G32</f>
        <v>18</v>
      </c>
      <c r="G16" s="235"/>
      <c r="H16" s="236"/>
      <c r="I16" s="15">
        <f>S32</f>
        <v>108</v>
      </c>
      <c r="J16" s="301"/>
      <c r="K16" s="302"/>
      <c r="L16" s="16">
        <f>U42</f>
        <v>0</v>
      </c>
      <c r="M16" s="253"/>
      <c r="N16" s="254"/>
      <c r="O16" s="17">
        <f>U44</f>
        <v>5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18</v>
      </c>
      <c r="T17" s="35" t="s">
        <v>316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24</v>
      </c>
      <c r="R28" s="34">
        <v>1</v>
      </c>
      <c r="S28" s="35">
        <f t="shared" si="1"/>
        <v>24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36</v>
      </c>
      <c r="T30" s="36" t="s">
        <v>39</v>
      </c>
      <c r="U30" s="3">
        <f>SUM(S21:S23)+(S27+S28)</f>
        <v>36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108</v>
      </c>
      <c r="T32" s="36" t="s">
        <v>42</v>
      </c>
      <c r="U32" s="3">
        <f>SUM(S24:S26)+SUM(S27:S28)</f>
        <v>24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5</v>
      </c>
      <c r="R44" s="10"/>
      <c r="S44" s="10"/>
      <c r="T44" s="36" t="s">
        <v>42</v>
      </c>
      <c r="U44" s="3">
        <f>Q38+Q40+Q42</f>
        <v>5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151</v>
      </c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6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14</v>
      </c>
      <c r="J95" s="10"/>
      <c r="K95" s="289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8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1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43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" customHeight="1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44</v>
      </c>
      <c r="F11" s="5"/>
      <c r="G11" s="53" t="s">
        <v>12</v>
      </c>
      <c r="H11" s="8"/>
      <c r="I11" s="9"/>
      <c r="J11" s="9"/>
      <c r="K11" s="61">
        <f>U32+U44+I66+I95+I111</f>
        <v>71</v>
      </c>
      <c r="M11" s="308"/>
      <c r="N11" s="309"/>
      <c r="O11" s="309"/>
      <c r="P11" s="58">
        <f>E11+K11</f>
        <v>115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38.260869565217391</v>
      </c>
      <c r="F13" s="5"/>
      <c r="G13" s="5"/>
      <c r="H13" s="5"/>
      <c r="I13" s="5"/>
      <c r="J13" s="11" t="s">
        <v>13</v>
      </c>
      <c r="K13" s="49">
        <f>K11*100/P11</f>
        <v>61.739130434782609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18</v>
      </c>
      <c r="D16" s="295"/>
      <c r="E16" s="296"/>
      <c r="F16" s="16">
        <f>G32</f>
        <v>24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7">
        <f>U44</f>
        <v>34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233</v>
      </c>
      <c r="S17" s="34">
        <v>40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24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34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34</v>
      </c>
      <c r="R44" s="10"/>
      <c r="S44" s="10"/>
      <c r="T44" s="36" t="s">
        <v>42</v>
      </c>
      <c r="U44" s="3">
        <f>Q38+Q40+Q42</f>
        <v>34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>
        <v>12</v>
      </c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30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34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42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3</v>
      </c>
      <c r="J95" s="10"/>
      <c r="K95" s="289"/>
      <c r="M95" s="27" t="s">
        <v>125</v>
      </c>
      <c r="N95" s="10"/>
      <c r="O95" s="10"/>
      <c r="P95" s="10"/>
      <c r="Q95" s="3">
        <v>1</v>
      </c>
      <c r="R95" s="10"/>
      <c r="S95" s="10"/>
      <c r="T95" s="36" t="s">
        <v>39</v>
      </c>
      <c r="U95" s="3">
        <f>SUM(Q70:Q95)</f>
        <v>2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6" sqref="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44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83</v>
      </c>
      <c r="F11" s="5"/>
      <c r="G11" s="53" t="s">
        <v>12</v>
      </c>
      <c r="H11" s="8"/>
      <c r="I11" s="9"/>
      <c r="J11" s="9"/>
      <c r="K11" s="61">
        <f>U32+U44+I66+I95+I111</f>
        <v>49</v>
      </c>
      <c r="M11" s="308"/>
      <c r="N11" s="309"/>
      <c r="O11" s="309"/>
      <c r="P11" s="58">
        <f>E11+K11</f>
        <v>132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62.878787878787875</v>
      </c>
      <c r="F13" s="5"/>
      <c r="G13" s="5"/>
      <c r="H13" s="5"/>
      <c r="I13" s="5"/>
      <c r="J13" s="11" t="s">
        <v>13</v>
      </c>
      <c r="K13" s="49">
        <f>K11*100/P11</f>
        <v>37.121212121212125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18</v>
      </c>
      <c r="G16" s="235"/>
      <c r="H16" s="236"/>
      <c r="I16" s="15">
        <f>S32</f>
        <v>225</v>
      </c>
      <c r="J16" s="301"/>
      <c r="K16" s="302"/>
      <c r="L16" s="16">
        <f>U42</f>
        <v>0</v>
      </c>
      <c r="M16" s="253"/>
      <c r="N16" s="254"/>
      <c r="O16" s="17">
        <f>U44</f>
        <v>3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20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8</v>
      </c>
      <c r="R23" s="3">
        <v>4</v>
      </c>
      <c r="S23" s="32">
        <f t="shared" si="1"/>
        <v>32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10</v>
      </c>
      <c r="R26" s="3">
        <v>1</v>
      </c>
      <c r="S26" s="32">
        <f t="shared" si="1"/>
        <v>10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75</v>
      </c>
      <c r="T30" s="36" t="s">
        <v>39</v>
      </c>
      <c r="U30" s="3">
        <f>SUM(S21:S23)+(S27+S28)</f>
        <v>65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225</v>
      </c>
      <c r="T32" s="36" t="s">
        <v>42</v>
      </c>
      <c r="U32" s="3">
        <f>SUM(S24:S26)+SUM(S27:S28)</f>
        <v>22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</v>
      </c>
      <c r="R44" s="10"/>
      <c r="S44" s="10"/>
      <c r="T44" s="36" t="s">
        <v>42</v>
      </c>
      <c r="U44" s="3">
        <f>Q38+Q40+Q42</f>
        <v>3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3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8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6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173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5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16</v>
      </c>
      <c r="J95" s="10"/>
      <c r="K95" s="289"/>
      <c r="M95" s="27" t="s">
        <v>125</v>
      </c>
      <c r="N95" s="10"/>
      <c r="O95" s="10"/>
      <c r="P95" s="10"/>
      <c r="Q95" s="3">
        <v>2</v>
      </c>
      <c r="R95" s="10"/>
      <c r="S95" s="10"/>
      <c r="T95" s="36" t="s">
        <v>39</v>
      </c>
      <c r="U95" s="3">
        <f>SUM(Q70:Q95)</f>
        <v>18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6" sqref="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45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</v>
      </c>
      <c r="F11" s="5"/>
      <c r="G11" s="53" t="s">
        <v>12</v>
      </c>
      <c r="H11" s="8"/>
      <c r="I11" s="9"/>
      <c r="J11" s="9"/>
      <c r="K11" s="61">
        <f>U32+U44+I66+I95+I111</f>
        <v>37</v>
      </c>
      <c r="M11" s="308"/>
      <c r="N11" s="309"/>
      <c r="O11" s="309"/>
      <c r="P11" s="58">
        <f>E11+K11</f>
        <v>40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7.5</v>
      </c>
      <c r="F13" s="5"/>
      <c r="G13" s="5"/>
      <c r="H13" s="5"/>
      <c r="I13" s="5"/>
      <c r="J13" s="11" t="s">
        <v>13</v>
      </c>
      <c r="K13" s="49">
        <f>K11*100/P11</f>
        <v>92.5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18</v>
      </c>
      <c r="G16" s="235"/>
      <c r="H16" s="236"/>
      <c r="I16" s="15">
        <f>S32</f>
        <v>6</v>
      </c>
      <c r="J16" s="301"/>
      <c r="K16" s="302"/>
      <c r="L16" s="16">
        <f>U42</f>
        <v>0</v>
      </c>
      <c r="M16" s="253"/>
      <c r="N16" s="254"/>
      <c r="O16" s="17">
        <f>U44</f>
        <v>8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316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289"/>
      <c r="L23" s="10"/>
      <c r="M23" s="27" t="s">
        <v>140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289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74"/>
      <c r="V25" s="74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6</v>
      </c>
      <c r="T32" s="36" t="s">
        <v>42</v>
      </c>
      <c r="U32" s="3">
        <f>SUM(S24:S26)+SUM(S27:S28)</f>
        <v>2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8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8</v>
      </c>
      <c r="R44" s="10"/>
      <c r="S44" s="10"/>
      <c r="T44" s="36" t="s">
        <v>42</v>
      </c>
      <c r="U44" s="3">
        <f>Q38+Q40+Q42</f>
        <v>8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8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6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14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6</v>
      </c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13</v>
      </c>
      <c r="J95" s="10"/>
      <c r="K95" s="289"/>
      <c r="M95" s="27" t="s">
        <v>125</v>
      </c>
      <c r="N95" s="10"/>
      <c r="O95" s="10"/>
      <c r="P95" s="10"/>
      <c r="Q95" s="3">
        <v>2</v>
      </c>
      <c r="R95" s="10"/>
      <c r="S95" s="10"/>
      <c r="T95" s="36" t="s">
        <v>39</v>
      </c>
      <c r="U95" s="3">
        <f>SUM(Q70:Q95)</f>
        <v>3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46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196</v>
      </c>
      <c r="F11" s="5"/>
      <c r="G11" s="53" t="s">
        <v>12</v>
      </c>
      <c r="H11" s="8"/>
      <c r="I11" s="9"/>
      <c r="J11" s="9"/>
      <c r="K11" s="61">
        <f>U32+U44+I66+I95+I111</f>
        <v>98</v>
      </c>
      <c r="M11" s="308"/>
      <c r="N11" s="309"/>
      <c r="O11" s="309"/>
      <c r="P11" s="58">
        <f>E11+K11</f>
        <v>294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66.666666666666671</v>
      </c>
      <c r="F13" s="5"/>
      <c r="G13" s="5"/>
      <c r="H13" s="5"/>
      <c r="I13" s="5"/>
      <c r="J13" s="11" t="s">
        <v>13</v>
      </c>
      <c r="K13" s="49">
        <f>K11*100/P11</f>
        <v>33.333333333333336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18</v>
      </c>
      <c r="G16" s="235"/>
      <c r="H16" s="236"/>
      <c r="I16" s="15">
        <f>S32</f>
        <v>201</v>
      </c>
      <c r="J16" s="301"/>
      <c r="K16" s="302"/>
      <c r="L16" s="16">
        <f>U42</f>
        <v>22</v>
      </c>
      <c r="M16" s="253"/>
      <c r="N16" s="254"/>
      <c r="O16" s="17">
        <f>U44</f>
        <v>7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289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74"/>
      <c r="V22" s="74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289"/>
      <c r="L23" s="10"/>
      <c r="M23" s="27" t="s">
        <v>25</v>
      </c>
      <c r="N23" s="10"/>
      <c r="O23" s="10"/>
      <c r="P23" s="10"/>
      <c r="Q23" s="31">
        <v>14</v>
      </c>
      <c r="R23" s="3">
        <v>4</v>
      </c>
      <c r="S23" s="32">
        <f t="shared" si="1"/>
        <v>56</v>
      </c>
      <c r="T23" s="10"/>
      <c r="U23" s="74"/>
      <c r="V23" s="74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289"/>
      <c r="L26" s="10"/>
      <c r="M26" s="27" t="s">
        <v>32</v>
      </c>
      <c r="N26" s="10"/>
      <c r="O26" s="10"/>
      <c r="P26" s="10"/>
      <c r="Q26" s="31">
        <v>6</v>
      </c>
      <c r="R26" s="3">
        <v>1</v>
      </c>
      <c r="S26" s="32">
        <f t="shared" si="1"/>
        <v>6</v>
      </c>
      <c r="T26" s="10"/>
      <c r="U26" s="74"/>
      <c r="V26" s="74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67</v>
      </c>
      <c r="T30" s="36" t="s">
        <v>39</v>
      </c>
      <c r="U30" s="3">
        <f>SUM(S21:S23)+(S27+S28)</f>
        <v>61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201</v>
      </c>
      <c r="T32" s="36" t="s">
        <v>42</v>
      </c>
      <c r="U32" s="3">
        <f>SUM(S24:S26)+SUM(S27:S28)</f>
        <v>6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19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7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3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22</v>
      </c>
      <c r="V42" s="10"/>
      <c r="W42" s="291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29</v>
      </c>
      <c r="R44" s="10"/>
      <c r="S44" s="10"/>
      <c r="T44" s="36" t="s">
        <v>42</v>
      </c>
      <c r="U44" s="3">
        <f>Q38+Q40+Q42</f>
        <v>7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>
        <v>3</v>
      </c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19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22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>
        <v>21</v>
      </c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34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327</v>
      </c>
      <c r="N79" s="10"/>
      <c r="O79" s="10"/>
      <c r="P79" s="10"/>
      <c r="Q79" s="3">
        <v>16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 t="s">
        <v>328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 t="s">
        <v>329</v>
      </c>
      <c r="N81" s="10"/>
      <c r="O81" s="10"/>
      <c r="P81" s="10"/>
      <c r="Q81" s="3">
        <v>9</v>
      </c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45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20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13</v>
      </c>
      <c r="F95" s="10"/>
      <c r="G95" s="10"/>
      <c r="H95" s="36" t="s">
        <v>42</v>
      </c>
      <c r="I95" s="3">
        <f>SUM(E70:E95)</f>
        <v>79</v>
      </c>
      <c r="J95" s="10"/>
      <c r="K95" s="289"/>
      <c r="M95" s="27" t="s">
        <v>125</v>
      </c>
      <c r="N95" s="10"/>
      <c r="O95" s="10"/>
      <c r="P95" s="10"/>
      <c r="Q95" s="3">
        <v>10</v>
      </c>
      <c r="R95" s="10"/>
      <c r="S95" s="10"/>
      <c r="T95" s="36" t="s">
        <v>39</v>
      </c>
      <c r="U95" s="3">
        <f>SUM(Q70:Q95)</f>
        <v>91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6" sqref="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47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7</v>
      </c>
      <c r="F11" s="5"/>
      <c r="G11" s="53" t="s">
        <v>12</v>
      </c>
      <c r="H11" s="8"/>
      <c r="I11" s="9"/>
      <c r="J11" s="9"/>
      <c r="K11" s="61">
        <f>U32+U44+I66+I95+I111</f>
        <v>89</v>
      </c>
      <c r="M11" s="308"/>
      <c r="N11" s="309"/>
      <c r="O11" s="309"/>
      <c r="P11" s="58">
        <f>E11+K11</f>
        <v>96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7.291666666666667</v>
      </c>
      <c r="F13" s="5"/>
      <c r="G13" s="5"/>
      <c r="H13" s="5"/>
      <c r="I13" s="5"/>
      <c r="J13" s="11" t="s">
        <v>13</v>
      </c>
      <c r="K13" s="49">
        <f>K11*100/P11</f>
        <v>92.708333333333329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19</v>
      </c>
      <c r="D16" s="295"/>
      <c r="E16" s="296"/>
      <c r="F16" s="16">
        <f>G32</f>
        <v>36</v>
      </c>
      <c r="G16" s="235"/>
      <c r="H16" s="236"/>
      <c r="I16" s="15">
        <f>S32</f>
        <v>18</v>
      </c>
      <c r="J16" s="301"/>
      <c r="K16" s="302"/>
      <c r="L16" s="16">
        <f>U42</f>
        <v>0</v>
      </c>
      <c r="M16" s="253"/>
      <c r="N16" s="254"/>
      <c r="O16" s="17">
        <f>U44</f>
        <v>37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20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74"/>
      <c r="V20" s="74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289"/>
      <c r="L21" s="10"/>
      <c r="M21" s="27" t="s">
        <v>23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74"/>
      <c r="V21" s="74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74"/>
      <c r="J23" s="74"/>
      <c r="K23" s="289"/>
      <c r="L23" s="10"/>
      <c r="M23" s="27" t="s">
        <v>172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74"/>
      <c r="J24" s="74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6</v>
      </c>
      <c r="T30" s="36" t="s">
        <v>39</v>
      </c>
      <c r="U30" s="3">
        <f>SUM(S21:S23)+(S27+S28)</f>
        <v>6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18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37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37</v>
      </c>
      <c r="R44" s="10"/>
      <c r="S44" s="10"/>
      <c r="T44" s="36" t="s">
        <v>42</v>
      </c>
      <c r="U44" s="3">
        <f>Q38+Q40+Q42</f>
        <v>37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37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37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11</v>
      </c>
      <c r="F95" s="10"/>
      <c r="G95" s="10"/>
      <c r="H95" s="36" t="s">
        <v>42</v>
      </c>
      <c r="I95" s="3">
        <f>SUM(E70:E95)</f>
        <v>15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1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3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</v>
      </c>
      <c r="F11" s="5"/>
      <c r="G11" s="53" t="s">
        <v>12</v>
      </c>
      <c r="H11" s="8"/>
      <c r="I11" s="9"/>
      <c r="J11" s="9"/>
      <c r="K11" s="61">
        <f>U32+U44+I66+I95+I111</f>
        <v>38</v>
      </c>
      <c r="M11" s="308"/>
      <c r="N11" s="309"/>
      <c r="O11" s="309"/>
      <c r="P11" s="58">
        <f>E11+K11</f>
        <v>46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17.391304347826086</v>
      </c>
      <c r="F13" s="5"/>
      <c r="G13" s="5"/>
      <c r="H13" s="5"/>
      <c r="I13" s="5"/>
      <c r="J13" s="11" t="s">
        <v>13</v>
      </c>
      <c r="K13" s="49">
        <f>K11*100/P11</f>
        <v>82.608695652173907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19</v>
      </c>
      <c r="D16" s="295"/>
      <c r="E16" s="296"/>
      <c r="F16" s="16">
        <f>G32</f>
        <v>18</v>
      </c>
      <c r="G16" s="235"/>
      <c r="H16" s="236"/>
      <c r="I16" s="15">
        <f>S32</f>
        <v>24</v>
      </c>
      <c r="J16" s="301"/>
      <c r="K16" s="302"/>
      <c r="L16" s="16">
        <f>U42</f>
        <v>0</v>
      </c>
      <c r="M16" s="253"/>
      <c r="N16" s="254"/>
      <c r="O16" s="17">
        <f>U44</f>
        <v>13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2</v>
      </c>
      <c r="F26" s="3">
        <v>2</v>
      </c>
      <c r="G26" s="32">
        <f t="shared" si="0"/>
        <v>4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8</v>
      </c>
      <c r="R26" s="3">
        <v>1</v>
      </c>
      <c r="S26" s="32">
        <f t="shared" si="1"/>
        <v>8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12</v>
      </c>
      <c r="T30" s="36" t="s">
        <v>39</v>
      </c>
      <c r="U30" s="3">
        <f>SUM(S21:S23)+(S27+S28)</f>
        <v>4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24</v>
      </c>
      <c r="T32" s="36" t="s">
        <v>42</v>
      </c>
      <c r="U32" s="3">
        <f>SUM(S24:S26)+SUM(S27:S28)</f>
        <v>8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7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13</v>
      </c>
      <c r="R44" s="10"/>
      <c r="S44" s="10"/>
      <c r="T44" s="36" t="s">
        <v>42</v>
      </c>
      <c r="U44" s="3">
        <f>Q38+Q40+Q42</f>
        <v>13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13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4</v>
      </c>
      <c r="J95" s="10"/>
      <c r="K95" s="289"/>
      <c r="M95" s="27" t="s">
        <v>125</v>
      </c>
      <c r="N95" s="10"/>
      <c r="O95" s="10"/>
      <c r="P95" s="10"/>
      <c r="Q95" s="3">
        <v>1</v>
      </c>
      <c r="R95" s="10"/>
      <c r="S95" s="10"/>
      <c r="T95" s="36" t="s">
        <v>39</v>
      </c>
      <c r="U95" s="3">
        <f>SUM(Q70:Q95)</f>
        <v>4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48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17</v>
      </c>
      <c r="F11" s="5"/>
      <c r="G11" s="53" t="s">
        <v>12</v>
      </c>
      <c r="H11" s="8"/>
      <c r="I11" s="9"/>
      <c r="J11" s="9"/>
      <c r="K11" s="61">
        <f>U32+U44+I66+I95+I111</f>
        <v>258</v>
      </c>
      <c r="M11" s="308"/>
      <c r="N11" s="309"/>
      <c r="O11" s="309"/>
      <c r="P11" s="58">
        <f>E11+K11</f>
        <v>275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6.1818181818181817</v>
      </c>
      <c r="F13" s="5"/>
      <c r="G13" s="5"/>
      <c r="H13" s="5"/>
      <c r="I13" s="5"/>
      <c r="J13" s="11" t="s">
        <v>13</v>
      </c>
      <c r="K13" s="49">
        <f>K11*100/P11</f>
        <v>93.818181818181813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19</v>
      </c>
      <c r="D16" s="295"/>
      <c r="E16" s="296"/>
      <c r="F16" s="16">
        <f>G32</f>
        <v>22</v>
      </c>
      <c r="G16" s="235"/>
      <c r="H16" s="236"/>
      <c r="I16" s="15">
        <f>S32</f>
        <v>8</v>
      </c>
      <c r="J16" s="301"/>
      <c r="K16" s="302"/>
      <c r="L16" s="16">
        <f>U42</f>
        <v>0</v>
      </c>
      <c r="M16" s="253"/>
      <c r="N16" s="254"/>
      <c r="O16" s="17">
        <f>U44</f>
        <v>76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4</v>
      </c>
      <c r="T30" s="36" t="s">
        <v>39</v>
      </c>
      <c r="U30" s="3">
        <f>SUM(S21:S23)+(S27+S28)</f>
        <v>4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22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8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48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28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76</v>
      </c>
      <c r="R44" s="10"/>
      <c r="S44" s="10"/>
      <c r="T44" s="36" t="s">
        <v>42</v>
      </c>
      <c r="U44" s="3">
        <f>Q38+Q40+Q42</f>
        <v>76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48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>
        <v>28</v>
      </c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76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12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8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95</v>
      </c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106</v>
      </c>
      <c r="J95" s="10"/>
      <c r="K95" s="289"/>
      <c r="M95" s="27" t="s">
        <v>125</v>
      </c>
      <c r="N95" s="10"/>
      <c r="O95" s="10"/>
      <c r="P95" s="10"/>
      <c r="Q95" s="3">
        <v>1</v>
      </c>
      <c r="R95" s="10"/>
      <c r="S95" s="10"/>
      <c r="T95" s="36" t="s">
        <v>39</v>
      </c>
      <c r="U95" s="3">
        <f>SUM(Q70:Q95)</f>
        <v>13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6" sqref="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49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47</v>
      </c>
      <c r="F11" s="5"/>
      <c r="G11" s="53" t="s">
        <v>12</v>
      </c>
      <c r="H11" s="8"/>
      <c r="I11" s="9"/>
      <c r="J11" s="9"/>
      <c r="K11" s="61">
        <f>U32+U44+I66+I95+I111</f>
        <v>114</v>
      </c>
      <c r="M11" s="308"/>
      <c r="N11" s="309"/>
      <c r="O11" s="309"/>
      <c r="P11" s="58">
        <f>E11+K11</f>
        <v>161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29.19254658385093</v>
      </c>
      <c r="F13" s="5"/>
      <c r="G13" s="5"/>
      <c r="H13" s="5"/>
      <c r="I13" s="5"/>
      <c r="J13" s="11" t="s">
        <v>13</v>
      </c>
      <c r="K13" s="49">
        <f>K11*100/P11</f>
        <v>70.807453416149073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30</v>
      </c>
      <c r="D16" s="295"/>
      <c r="E16" s="296"/>
      <c r="F16" s="16">
        <f>G32</f>
        <v>39</v>
      </c>
      <c r="G16" s="235"/>
      <c r="H16" s="236"/>
      <c r="I16" s="15">
        <f>S32</f>
        <v>18</v>
      </c>
      <c r="J16" s="301"/>
      <c r="K16" s="302"/>
      <c r="L16" s="16">
        <f>U42</f>
        <v>18</v>
      </c>
      <c r="M16" s="253"/>
      <c r="N16" s="254"/>
      <c r="O16" s="17">
        <f>U44</f>
        <v>23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6</v>
      </c>
      <c r="T30" s="36" t="s">
        <v>39</v>
      </c>
      <c r="U30" s="3">
        <f>SUM(S21:S23)+(S27+S28)</f>
        <v>4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39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18</v>
      </c>
      <c r="T32" s="36" t="s">
        <v>42</v>
      </c>
      <c r="U32" s="3">
        <f>SUM(S24:S26)+SUM(S27:S28)</f>
        <v>2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18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23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16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18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30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41</v>
      </c>
      <c r="R44" s="10"/>
      <c r="S44" s="10"/>
      <c r="T44" s="36" t="s">
        <v>42</v>
      </c>
      <c r="U44" s="3">
        <f>Q38+Q40+Q42</f>
        <v>23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23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18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330</v>
      </c>
      <c r="P63" s="10"/>
      <c r="Q63" s="3">
        <v>1</v>
      </c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23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19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8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5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4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13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3</v>
      </c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21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9</v>
      </c>
      <c r="F95" s="10"/>
      <c r="G95" s="10"/>
      <c r="H95" s="36" t="s">
        <v>42</v>
      </c>
      <c r="I95" s="3">
        <f>SUM(E70:E95)</f>
        <v>66</v>
      </c>
      <c r="J95" s="10"/>
      <c r="K95" s="289"/>
      <c r="M95" s="27" t="s">
        <v>125</v>
      </c>
      <c r="N95" s="10"/>
      <c r="O95" s="10"/>
      <c r="P95" s="10"/>
      <c r="Q95" s="3">
        <v>1</v>
      </c>
      <c r="R95" s="10"/>
      <c r="S95" s="10"/>
      <c r="T95" s="36" t="s">
        <v>39</v>
      </c>
      <c r="U95" s="3">
        <f>SUM(Q70:Q95)</f>
        <v>6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2" sqref="Z1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50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55</v>
      </c>
      <c r="F11" s="5"/>
      <c r="G11" s="53" t="s">
        <v>12</v>
      </c>
      <c r="H11" s="8"/>
      <c r="I11" s="9"/>
      <c r="J11" s="9"/>
      <c r="K11" s="61">
        <f>U32+U44+I66+I95+I111</f>
        <v>112</v>
      </c>
      <c r="M11" s="308"/>
      <c r="N11" s="309"/>
      <c r="O11" s="309"/>
      <c r="P11" s="58">
        <f>E11+K11</f>
        <v>167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32.934131736526943</v>
      </c>
      <c r="F13" s="5"/>
      <c r="G13" s="5"/>
      <c r="H13" s="5"/>
      <c r="I13" s="5"/>
      <c r="J13" s="11" t="s">
        <v>13</v>
      </c>
      <c r="K13" s="49">
        <f>K11*100/P11</f>
        <v>67.06586826347305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19</v>
      </c>
      <c r="D16" s="295"/>
      <c r="E16" s="296"/>
      <c r="F16" s="16">
        <f>G32</f>
        <v>27</v>
      </c>
      <c r="G16" s="235"/>
      <c r="H16" s="236"/>
      <c r="I16" s="15">
        <f>S32</f>
        <v>0</v>
      </c>
      <c r="J16" s="301"/>
      <c r="K16" s="302"/>
      <c r="L16" s="16">
        <f>U42</f>
        <v>27</v>
      </c>
      <c r="M16" s="253"/>
      <c r="N16" s="254"/>
      <c r="O16" s="17">
        <f>U44</f>
        <v>33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20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27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33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27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60</v>
      </c>
      <c r="R44" s="10"/>
      <c r="S44" s="10"/>
      <c r="T44" s="36" t="s">
        <v>42</v>
      </c>
      <c r="U44" s="3">
        <f>Q38+Q40+Q42</f>
        <v>33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33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27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144</v>
      </c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 t="s">
        <v>153</v>
      </c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33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27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46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46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1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7" sqref="Z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51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</v>
      </c>
      <c r="F11" s="5"/>
      <c r="G11" s="53" t="s">
        <v>12</v>
      </c>
      <c r="H11" s="8"/>
      <c r="I11" s="9"/>
      <c r="J11" s="9"/>
      <c r="K11" s="61">
        <f>U32+U44+I66+I95+I111</f>
        <v>23</v>
      </c>
      <c r="M11" s="308"/>
      <c r="N11" s="309"/>
      <c r="O11" s="309"/>
      <c r="P11" s="58">
        <f>E11+K11</f>
        <v>26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11.538461538461538</v>
      </c>
      <c r="F13" s="5"/>
      <c r="G13" s="5"/>
      <c r="H13" s="5"/>
      <c r="I13" s="5"/>
      <c r="J13" s="11" t="s">
        <v>13</v>
      </c>
      <c r="K13" s="49">
        <f>K11*100/P11</f>
        <v>88.461538461538467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18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7">
        <f>U44</f>
        <v>2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20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</v>
      </c>
      <c r="R44" s="10"/>
      <c r="S44" s="10"/>
      <c r="T44" s="36" t="s">
        <v>42</v>
      </c>
      <c r="U44" s="3">
        <f>Q38+Q40+Q42</f>
        <v>2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4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3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5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15</v>
      </c>
      <c r="J95" s="10"/>
      <c r="K95" s="289"/>
      <c r="M95" s="27" t="s">
        <v>125</v>
      </c>
      <c r="N95" s="10"/>
      <c r="O95" s="10"/>
      <c r="P95" s="10"/>
      <c r="Q95" s="3">
        <v>1</v>
      </c>
      <c r="R95" s="10"/>
      <c r="S95" s="10"/>
      <c r="T95" s="36" t="s">
        <v>39</v>
      </c>
      <c r="U95" s="3">
        <f>SUM(Q70:Q95)</f>
        <v>3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52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" customHeight="1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5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52</v>
      </c>
      <c r="F11" s="5"/>
      <c r="G11" s="53" t="s">
        <v>12</v>
      </c>
      <c r="H11" s="8"/>
      <c r="I11" s="9"/>
      <c r="J11" s="9"/>
      <c r="K11" s="61">
        <f>U32+U44+I66+I95+I111</f>
        <v>129</v>
      </c>
      <c r="M11" s="308"/>
      <c r="N11" s="309"/>
      <c r="O11" s="309"/>
      <c r="P11" s="58">
        <f>E11+K11</f>
        <v>181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28.729281767955801</v>
      </c>
      <c r="F13" s="5"/>
      <c r="G13" s="5"/>
      <c r="H13" s="5"/>
      <c r="I13" s="5"/>
      <c r="J13" s="11" t="s">
        <v>13</v>
      </c>
      <c r="K13" s="49">
        <f>K11*100/P11</f>
        <v>71.270718232044203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26</v>
      </c>
      <c r="D16" s="295"/>
      <c r="E16" s="296"/>
      <c r="F16" s="16">
        <f>G32</f>
        <v>75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7">
        <f>U44</f>
        <v>35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15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75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f>16+19</f>
        <v>35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27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35</v>
      </c>
      <c r="R44" s="10"/>
      <c r="S44" s="10"/>
      <c r="T44" s="36" t="s">
        <v>42</v>
      </c>
      <c r="U44" s="3">
        <f>Q38+Q40+Q42</f>
        <v>35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35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>
        <v>14</v>
      </c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49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>
        <v>1</v>
      </c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>
        <v>11</v>
      </c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2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12</v>
      </c>
      <c r="F79" s="10"/>
      <c r="G79" s="10"/>
      <c r="H79" s="10"/>
      <c r="I79" s="10"/>
      <c r="J79" s="10"/>
      <c r="K79" s="289"/>
      <c r="M79" s="27" t="s">
        <v>310</v>
      </c>
      <c r="N79" s="10"/>
      <c r="O79" s="10"/>
      <c r="P79" s="10"/>
      <c r="Q79" s="3">
        <v>9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 t="s">
        <v>324</v>
      </c>
      <c r="N80" s="10"/>
      <c r="O80" s="10"/>
      <c r="P80" s="10"/>
      <c r="Q80" s="3">
        <v>26</v>
      </c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>
        <v>1</v>
      </c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9</v>
      </c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9</v>
      </c>
      <c r="F95" s="10"/>
      <c r="G95" s="10"/>
      <c r="H95" s="36" t="s">
        <v>42</v>
      </c>
      <c r="I95" s="3">
        <f>SUM(E70:E95)</f>
        <v>45</v>
      </c>
      <c r="J95" s="10"/>
      <c r="K95" s="289"/>
      <c r="M95" s="27" t="s">
        <v>125</v>
      </c>
      <c r="N95" s="10"/>
      <c r="O95" s="10"/>
      <c r="P95" s="10"/>
      <c r="Q95" s="3">
        <v>4</v>
      </c>
      <c r="R95" s="10"/>
      <c r="S95" s="10"/>
      <c r="T95" s="36" t="s">
        <v>39</v>
      </c>
      <c r="U95" s="3">
        <f>SUM(Q70:Q95)</f>
        <v>52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4" sqref="Y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53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45</v>
      </c>
      <c r="F11" s="5"/>
      <c r="G11" s="53" t="s">
        <v>12</v>
      </c>
      <c r="H11" s="8"/>
      <c r="I11" s="9"/>
      <c r="J11" s="9"/>
      <c r="K11" s="61">
        <f>U32+U44+I66+I95+I111</f>
        <v>62</v>
      </c>
      <c r="M11" s="308"/>
      <c r="N11" s="309"/>
      <c r="O11" s="309"/>
      <c r="P11" s="58">
        <f>E11+K11</f>
        <v>107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42.056074766355138</v>
      </c>
      <c r="F13" s="5"/>
      <c r="G13" s="5"/>
      <c r="H13" s="5"/>
      <c r="I13" s="5"/>
      <c r="J13" s="11" t="s">
        <v>13</v>
      </c>
      <c r="K13" s="49">
        <f>K11*100/P11</f>
        <v>57.943925233644862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21</v>
      </c>
      <c r="D16" s="295"/>
      <c r="E16" s="296"/>
      <c r="F16" s="16">
        <f>G32</f>
        <v>27</v>
      </c>
      <c r="G16" s="235"/>
      <c r="H16" s="236"/>
      <c r="I16" s="15">
        <f>S32</f>
        <v>30</v>
      </c>
      <c r="J16" s="301"/>
      <c r="K16" s="302"/>
      <c r="L16" s="16">
        <f>U42</f>
        <v>17</v>
      </c>
      <c r="M16" s="253"/>
      <c r="N16" s="254"/>
      <c r="O16" s="17">
        <f>U44</f>
        <v>23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15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10</v>
      </c>
      <c r="T30" s="36" t="s">
        <v>39</v>
      </c>
      <c r="U30" s="3">
        <f>SUM(S21:S23)+(S27+S28)</f>
        <v>8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30</v>
      </c>
      <c r="T32" s="36" t="s">
        <v>42</v>
      </c>
      <c r="U32" s="3">
        <f>SUM(S24:S26)+SUM(S27:S28)</f>
        <v>2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17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23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17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40</v>
      </c>
      <c r="R44" s="10"/>
      <c r="S44" s="10"/>
      <c r="T44" s="36" t="s">
        <v>42</v>
      </c>
      <c r="U44" s="3">
        <f>Q38+Q40+Q42</f>
        <v>23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23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17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151</v>
      </c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 t="s">
        <v>159</v>
      </c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23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17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174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 t="s">
        <v>175</v>
      </c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14</v>
      </c>
      <c r="J95" s="10"/>
      <c r="K95" s="289"/>
      <c r="M95" s="27" t="s">
        <v>125</v>
      </c>
      <c r="N95" s="10"/>
      <c r="O95" s="10"/>
      <c r="P95" s="10"/>
      <c r="Q95" s="3">
        <v>3</v>
      </c>
      <c r="R95" s="10"/>
      <c r="S95" s="10"/>
      <c r="T95" s="36" t="s">
        <v>39</v>
      </c>
      <c r="U95" s="3">
        <f>SUM(Q70:Q95)</f>
        <v>3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54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2.75" customHeight="1" thickBot="1" x14ac:dyDescent="0.3">
      <c r="A7" s="1" t="s">
        <v>8</v>
      </c>
      <c r="C7" s="3">
        <v>2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55</v>
      </c>
      <c r="F11" s="5"/>
      <c r="G11" s="53" t="s">
        <v>12</v>
      </c>
      <c r="H11" s="8"/>
      <c r="I11" s="9"/>
      <c r="J11" s="9"/>
      <c r="K11" s="61">
        <f>U32+U44+I66+I95+I111</f>
        <v>88</v>
      </c>
      <c r="M11" s="308"/>
      <c r="N11" s="309"/>
      <c r="O11" s="309"/>
      <c r="P11" s="58">
        <f>E11+K11</f>
        <v>143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38.46153846153846</v>
      </c>
      <c r="F13" s="5"/>
      <c r="G13" s="5"/>
      <c r="H13" s="5"/>
      <c r="I13" s="5"/>
      <c r="J13" s="11" t="s">
        <v>13</v>
      </c>
      <c r="K13" s="49">
        <f>K11*100/P11</f>
        <v>61.53846153846154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360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22</v>
      </c>
      <c r="D16" s="295"/>
      <c r="E16" s="296"/>
      <c r="F16" s="16">
        <f>G32</f>
        <v>20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7">
        <f>U44</f>
        <v>35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233</v>
      </c>
      <c r="S17" s="34">
        <v>40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10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20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35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35</v>
      </c>
      <c r="R44" s="10"/>
      <c r="S44" s="10"/>
      <c r="T44" s="36" t="s">
        <v>42</v>
      </c>
      <c r="U44" s="3">
        <f>Q38+Q40+Q42</f>
        <v>35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35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35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46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176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14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18</v>
      </c>
      <c r="J95" s="10"/>
      <c r="K95" s="289"/>
      <c r="M95" s="27" t="s">
        <v>125</v>
      </c>
      <c r="N95" s="10"/>
      <c r="O95" s="10"/>
      <c r="P95" s="10"/>
      <c r="Q95" s="3">
        <v>9</v>
      </c>
      <c r="R95" s="10"/>
      <c r="S95" s="10"/>
      <c r="T95" s="36" t="s">
        <v>39</v>
      </c>
      <c r="U95" s="3">
        <f>SUM(Q70:Q95)</f>
        <v>55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E25" sqref="E2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55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40</v>
      </c>
      <c r="F11" s="5"/>
      <c r="G11" s="53" t="s">
        <v>12</v>
      </c>
      <c r="H11" s="8"/>
      <c r="I11" s="9"/>
      <c r="J11" s="9"/>
      <c r="K11" s="61">
        <f>U32+U44+I66+I95+I111</f>
        <v>117</v>
      </c>
      <c r="M11" s="308"/>
      <c r="N11" s="309"/>
      <c r="O11" s="309"/>
      <c r="P11" s="58">
        <f>E11+K11</f>
        <v>157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25.477707006369428</v>
      </c>
      <c r="F13" s="5"/>
      <c r="G13" s="5"/>
      <c r="H13" s="5"/>
      <c r="I13" s="5"/>
      <c r="J13" s="11" t="s">
        <v>13</v>
      </c>
      <c r="K13" s="49">
        <f>K11*100/P11</f>
        <v>74.522292993630572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28</v>
      </c>
      <c r="D16" s="295"/>
      <c r="E16" s="296"/>
      <c r="F16" s="16">
        <f>G32</f>
        <v>60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7">
        <f>U44</f>
        <v>26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15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60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26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11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28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26</v>
      </c>
      <c r="R44" s="10"/>
      <c r="S44" s="10"/>
      <c r="T44" s="36" t="s">
        <v>42</v>
      </c>
      <c r="U44" s="3">
        <f>Q38+Q40+Q42</f>
        <v>26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26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21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>
        <v>4</v>
      </c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>
        <v>21</v>
      </c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5</v>
      </c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56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21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7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10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4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2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>
        <v>2</v>
      </c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13</v>
      </c>
      <c r="F95" s="10"/>
      <c r="G95" s="10"/>
      <c r="H95" s="36" t="s">
        <v>42</v>
      </c>
      <c r="I95" s="3">
        <f>SUM(E70:E95)</f>
        <v>32</v>
      </c>
      <c r="J95" s="10"/>
      <c r="K95" s="289"/>
      <c r="M95" s="27" t="s">
        <v>125</v>
      </c>
      <c r="N95" s="10"/>
      <c r="O95" s="10"/>
      <c r="P95" s="10"/>
      <c r="Q95" s="3">
        <v>7</v>
      </c>
      <c r="R95" s="10"/>
      <c r="S95" s="10"/>
      <c r="T95" s="36" t="s">
        <v>39</v>
      </c>
      <c r="U95" s="3">
        <f>SUM(Q70:Q95)</f>
        <v>19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3</v>
      </c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3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4" sqref="Z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56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38</v>
      </c>
      <c r="F11" s="5"/>
      <c r="G11" s="53" t="s">
        <v>12</v>
      </c>
      <c r="H11" s="8"/>
      <c r="I11" s="9"/>
      <c r="J11" s="9"/>
      <c r="K11" s="61">
        <f>U32+U44+I66+I95+I111</f>
        <v>20</v>
      </c>
      <c r="M11" s="308"/>
      <c r="N11" s="309"/>
      <c r="O11" s="309"/>
      <c r="P11" s="58">
        <f>E11+K11</f>
        <v>58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65.517241379310349</v>
      </c>
      <c r="F13" s="5"/>
      <c r="G13" s="5"/>
      <c r="H13" s="5"/>
      <c r="I13" s="5"/>
      <c r="J13" s="11" t="s">
        <v>13</v>
      </c>
      <c r="K13" s="49">
        <f>K11*100/P11</f>
        <v>34.482758620689658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361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19</v>
      </c>
      <c r="D16" s="295"/>
      <c r="E16" s="296"/>
      <c r="F16" s="16">
        <f>G32</f>
        <v>27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7">
        <f>U44</f>
        <v>1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26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1</v>
      </c>
      <c r="R44" s="10"/>
      <c r="S44" s="10"/>
      <c r="T44" s="36" t="s">
        <v>42</v>
      </c>
      <c r="U44" s="3">
        <f>Q38+Q40+Q42</f>
        <v>1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20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12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333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7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8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15</v>
      </c>
      <c r="J95" s="10"/>
      <c r="K95" s="289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18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W15" sqref="W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57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249</v>
      </c>
      <c r="F11" s="5"/>
      <c r="G11" s="53" t="s">
        <v>12</v>
      </c>
      <c r="H11" s="8"/>
      <c r="I11" s="9"/>
      <c r="J11" s="9"/>
      <c r="K11" s="61">
        <f>U32+U44+I66+I95+I111</f>
        <v>174</v>
      </c>
      <c r="M11" s="308"/>
      <c r="N11" s="309"/>
      <c r="O11" s="309"/>
      <c r="P11" s="58">
        <f>E11+K11</f>
        <v>423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58.865248226950357</v>
      </c>
      <c r="F13" s="5"/>
      <c r="G13" s="5"/>
      <c r="H13" s="5"/>
      <c r="I13" s="5"/>
      <c r="J13" s="11" t="s">
        <v>13</v>
      </c>
      <c r="K13" s="49">
        <f>K11*100/P11</f>
        <v>41.134751773049643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23</v>
      </c>
      <c r="D16" s="295"/>
      <c r="E16" s="296"/>
      <c r="F16" s="16">
        <f>G32</f>
        <v>44</v>
      </c>
      <c r="G16" s="235"/>
      <c r="H16" s="236"/>
      <c r="I16" s="15">
        <f>S32</f>
        <v>356</v>
      </c>
      <c r="J16" s="301"/>
      <c r="K16" s="302"/>
      <c r="L16" s="16">
        <f>U42</f>
        <v>29</v>
      </c>
      <c r="M16" s="253"/>
      <c r="N16" s="254"/>
      <c r="O16" s="17">
        <f>U44</f>
        <v>8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9"/>
      <c r="J20" s="129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29"/>
      <c r="V20" s="129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129"/>
      <c r="J21" s="129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9"/>
      <c r="V21" s="129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129"/>
      <c r="J22" s="129"/>
      <c r="K22" s="289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129"/>
      <c r="V22" s="129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9"/>
      <c r="J23" s="129"/>
      <c r="K23" s="289"/>
      <c r="L23" s="10"/>
      <c r="M23" s="27" t="s">
        <v>25</v>
      </c>
      <c r="N23" s="10"/>
      <c r="O23" s="10"/>
      <c r="P23" s="10"/>
      <c r="Q23" s="31">
        <v>9</v>
      </c>
      <c r="R23" s="3">
        <v>4</v>
      </c>
      <c r="S23" s="32">
        <f t="shared" si="1"/>
        <v>36</v>
      </c>
      <c r="T23" s="10"/>
      <c r="U23" s="129"/>
      <c r="V23" s="129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9"/>
      <c r="J24" s="129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9"/>
      <c r="V24" s="129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129"/>
      <c r="J25" s="129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9"/>
      <c r="V25" s="129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9"/>
      <c r="J26" s="129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9"/>
      <c r="V26" s="129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9"/>
      <c r="J27" s="129"/>
      <c r="K27" s="289"/>
      <c r="L27" s="10"/>
      <c r="M27" s="27" t="s">
        <v>34</v>
      </c>
      <c r="N27" s="10"/>
      <c r="O27" s="10"/>
      <c r="P27" s="10"/>
      <c r="Q27" s="31">
        <v>48</v>
      </c>
      <c r="R27" s="3">
        <v>1</v>
      </c>
      <c r="S27" s="32">
        <f t="shared" si="1"/>
        <v>48</v>
      </c>
      <c r="T27" s="10"/>
      <c r="U27" s="129"/>
      <c r="V27" s="129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9"/>
      <c r="J28" s="129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9"/>
      <c r="V28" s="129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89</v>
      </c>
      <c r="T30" s="36" t="s">
        <v>39</v>
      </c>
      <c r="U30" s="3">
        <f>SUM(S21:S23)+(S27+S28)</f>
        <v>89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129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356</v>
      </c>
      <c r="T32" s="36" t="s">
        <v>42</v>
      </c>
      <c r="U32" s="3">
        <f>SUM(S24:S26)+SUM(S27:S28)</f>
        <v>48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25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8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4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29</v>
      </c>
      <c r="V42" s="10"/>
      <c r="W42" s="291"/>
    </row>
    <row r="43" spans="1:23" x14ac:dyDescent="0.25">
      <c r="A43" s="23"/>
      <c r="B43" s="10"/>
      <c r="C43" s="10"/>
      <c r="D43" s="10"/>
      <c r="E43" s="129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129"/>
      <c r="R43" s="10"/>
      <c r="S43" s="10"/>
      <c r="T43" s="11"/>
      <c r="U43" s="129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37</v>
      </c>
      <c r="R44" s="10"/>
      <c r="S44" s="10"/>
      <c r="T44" s="36" t="s">
        <v>42</v>
      </c>
      <c r="U44" s="3">
        <f>Q38+Q40+Q42</f>
        <v>8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8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>
        <v>4</v>
      </c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25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11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29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ht="12.75" customHeight="1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>
        <v>5</v>
      </c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73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331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89"/>
      <c r="M80" s="27" t="s">
        <v>332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25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8</v>
      </c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>
        <v>2</v>
      </c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10</v>
      </c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36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>
        <v>10</v>
      </c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104</v>
      </c>
      <c r="J95" s="10"/>
      <c r="K95" s="289"/>
      <c r="M95" s="27" t="s">
        <v>125</v>
      </c>
      <c r="N95" s="10"/>
      <c r="O95" s="10"/>
      <c r="P95" s="10"/>
      <c r="Q95" s="3">
        <v>15</v>
      </c>
      <c r="R95" s="10"/>
      <c r="S95" s="10"/>
      <c r="T95" s="36" t="s">
        <v>39</v>
      </c>
      <c r="U95" s="3">
        <f>SUM(Q70:Q95)</f>
        <v>102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>
        <v>1</v>
      </c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>
        <v>1</v>
      </c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3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O7:P7"/>
    <mergeCell ref="R9:W9"/>
    <mergeCell ref="R10:U10"/>
    <mergeCell ref="T14:V14"/>
    <mergeCell ref="A15:B17"/>
    <mergeCell ref="D15:E17"/>
    <mergeCell ref="G15:H17"/>
    <mergeCell ref="J15:K17"/>
    <mergeCell ref="M15:N17"/>
    <mergeCell ref="M5:P5"/>
    <mergeCell ref="M6:N6"/>
    <mergeCell ref="O6:P6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M7:N7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4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15</v>
      </c>
      <c r="F11" s="5"/>
      <c r="G11" s="53" t="s">
        <v>12</v>
      </c>
      <c r="H11" s="8"/>
      <c r="I11" s="9"/>
      <c r="J11" s="9"/>
      <c r="K11" s="61">
        <f>U32+U44+I66+I95+I111</f>
        <v>81</v>
      </c>
      <c r="M11" s="308"/>
      <c r="N11" s="309"/>
      <c r="O11" s="309"/>
      <c r="P11" s="58">
        <f>E11+K11</f>
        <v>96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15.625</v>
      </c>
      <c r="F13" s="5"/>
      <c r="G13" s="5"/>
      <c r="H13" s="5"/>
      <c r="I13" s="5"/>
      <c r="J13" s="11" t="s">
        <v>13</v>
      </c>
      <c r="K13" s="49">
        <f>K11*100/P11</f>
        <v>84.375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19</v>
      </c>
      <c r="D16" s="295"/>
      <c r="E16" s="296"/>
      <c r="F16" s="16">
        <f>G32</f>
        <v>10</v>
      </c>
      <c r="G16" s="235"/>
      <c r="H16" s="236"/>
      <c r="I16" s="15">
        <f>S32</f>
        <v>4</v>
      </c>
      <c r="J16" s="301"/>
      <c r="K16" s="302"/>
      <c r="L16" s="16">
        <f>U42</f>
        <v>0</v>
      </c>
      <c r="M16" s="253"/>
      <c r="N16" s="254"/>
      <c r="O16" s="17">
        <f>U44</f>
        <v>24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4</v>
      </c>
      <c r="T32" s="36" t="s">
        <v>42</v>
      </c>
      <c r="U32" s="3">
        <f>SUM(S24:S26)+SUM(S27:S28)</f>
        <v>2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2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24</v>
      </c>
      <c r="R44" s="10"/>
      <c r="S44" s="10"/>
      <c r="T44" s="36" t="s">
        <v>42</v>
      </c>
      <c r="U44" s="3">
        <f>Q38+Q40+Q42</f>
        <v>24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22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>
        <v>2</v>
      </c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>
        <v>22</v>
      </c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67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46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12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145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289"/>
      <c r="M80" s="27" t="s">
        <v>146</v>
      </c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2</v>
      </c>
      <c r="F95" s="10"/>
      <c r="G95" s="10"/>
      <c r="H95" s="36" t="s">
        <v>42</v>
      </c>
      <c r="I95" s="3">
        <f>SUM(E70:E95)</f>
        <v>9</v>
      </c>
      <c r="J95" s="10"/>
      <c r="K95" s="289"/>
      <c r="M95" s="27" t="s">
        <v>125</v>
      </c>
      <c r="N95" s="10"/>
      <c r="O95" s="10"/>
      <c r="P95" s="10"/>
      <c r="Q95" s="3">
        <v>3</v>
      </c>
      <c r="R95" s="10"/>
      <c r="S95" s="10"/>
      <c r="T95" s="36" t="s">
        <v>39</v>
      </c>
      <c r="U95" s="3">
        <f>SUM(Q70:Q95)</f>
        <v>15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pageSetup paperSize="9" orientation="portrait" horizontalDpi="200" verticalDpi="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14"/>
  <sheetViews>
    <sheetView workbookViewId="0">
      <selection activeCell="Y15" sqref="Y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58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34</v>
      </c>
      <c r="F11" s="5"/>
      <c r="G11" s="53" t="s">
        <v>12</v>
      </c>
      <c r="H11" s="8"/>
      <c r="I11" s="9"/>
      <c r="J11" s="9"/>
      <c r="K11" s="61">
        <f>U32+U44+I66+I95+I111</f>
        <v>14</v>
      </c>
      <c r="M11" s="308"/>
      <c r="N11" s="309"/>
      <c r="O11" s="309"/>
      <c r="P11" s="58">
        <f>E11+K11</f>
        <v>48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70.833333333333329</v>
      </c>
      <c r="F13" s="5"/>
      <c r="G13" s="5"/>
      <c r="H13" s="5"/>
      <c r="I13" s="5"/>
      <c r="J13" s="11" t="s">
        <v>13</v>
      </c>
      <c r="K13" s="49">
        <f>K11*100/P11</f>
        <v>29.166666666666668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202"/>
      <c r="R15" s="202"/>
      <c r="S15" s="202"/>
      <c r="T15" s="202"/>
      <c r="U15" s="202"/>
      <c r="V15" s="202"/>
      <c r="W15" s="202"/>
    </row>
    <row r="16" spans="1:24" ht="15.75" customHeight="1" x14ac:dyDescent="0.25">
      <c r="A16" s="235"/>
      <c r="B16" s="236"/>
      <c r="C16" s="15">
        <f>E44</f>
        <v>24</v>
      </c>
      <c r="D16" s="295"/>
      <c r="E16" s="296"/>
      <c r="F16" s="16">
        <f>G32</f>
        <v>52</v>
      </c>
      <c r="G16" s="235"/>
      <c r="H16" s="236"/>
      <c r="I16" s="15">
        <f>S32</f>
        <v>52</v>
      </c>
      <c r="J16" s="301"/>
      <c r="K16" s="302"/>
      <c r="L16" s="16">
        <f>U42</f>
        <v>2</v>
      </c>
      <c r="M16" s="253"/>
      <c r="N16" s="254"/>
      <c r="O16" s="17">
        <f>U44</f>
        <v>6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24</v>
      </c>
      <c r="T17" s="35" t="s">
        <v>334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13</v>
      </c>
      <c r="T30" s="36" t="s">
        <v>39</v>
      </c>
      <c r="U30" s="3">
        <f>SUM(S21:S23)+(S27+S28)</f>
        <v>12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52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52</v>
      </c>
      <c r="T32" s="36" t="s">
        <v>42</v>
      </c>
      <c r="U32" s="3">
        <f>SUM(S24:S26)+SUM(S27:S28)</f>
        <v>1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2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6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7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8</v>
      </c>
      <c r="R44" s="10"/>
      <c r="S44" s="10"/>
      <c r="T44" s="36" t="s">
        <v>42</v>
      </c>
      <c r="U44" s="3">
        <f>Q38+Q40+Q42</f>
        <v>6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2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2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335</v>
      </c>
      <c r="N79" s="10"/>
      <c r="O79" s="10"/>
      <c r="P79" s="10"/>
      <c r="Q79" s="3">
        <v>7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 t="s">
        <v>336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 t="s">
        <v>337</v>
      </c>
      <c r="N81" s="10"/>
      <c r="O81" s="10"/>
      <c r="P81" s="10"/>
      <c r="Q81" s="3">
        <v>9</v>
      </c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18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R9:W9"/>
    <mergeCell ref="R10:U10"/>
    <mergeCell ref="T14:V14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14"/>
  <sheetViews>
    <sheetView workbookViewId="0">
      <selection activeCell="X17" sqref="X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59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2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89</v>
      </c>
      <c r="F11" s="5"/>
      <c r="G11" s="53" t="s">
        <v>12</v>
      </c>
      <c r="H11" s="8"/>
      <c r="I11" s="9"/>
      <c r="J11" s="9"/>
      <c r="K11" s="61">
        <f>U32+U44+I66+I95+I111</f>
        <v>159</v>
      </c>
      <c r="M11" s="308"/>
      <c r="N11" s="309"/>
      <c r="O11" s="309"/>
      <c r="P11" s="58">
        <f>E11+K11</f>
        <v>248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35.887096774193552</v>
      </c>
      <c r="F13" s="5"/>
      <c r="G13" s="5"/>
      <c r="H13" s="5"/>
      <c r="I13" s="5"/>
      <c r="J13" s="11" t="s">
        <v>13</v>
      </c>
      <c r="K13" s="49">
        <f>K11*100/P11</f>
        <v>64.112903225806448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10</v>
      </c>
      <c r="G16" s="235"/>
      <c r="H16" s="236"/>
      <c r="I16" s="15">
        <f>S32</f>
        <v>54</v>
      </c>
      <c r="J16" s="301"/>
      <c r="K16" s="302"/>
      <c r="L16" s="16">
        <f>U42</f>
        <v>20</v>
      </c>
      <c r="M16" s="253"/>
      <c r="N16" s="254"/>
      <c r="O16" s="17">
        <f>U44</f>
        <v>38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24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27</v>
      </c>
      <c r="T30" s="36" t="s">
        <v>39</v>
      </c>
      <c r="U30" s="3">
        <f>SUM(S21:S23)+(S27+S28)</f>
        <v>24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54</v>
      </c>
      <c r="T32" s="36" t="s">
        <v>42</v>
      </c>
      <c r="U32" s="3">
        <f>SUM(S24:S26)+SUM(S27:S28)</f>
        <v>3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20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38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20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58</v>
      </c>
      <c r="R44" s="10"/>
      <c r="S44" s="10"/>
      <c r="T44" s="36" t="s">
        <v>42</v>
      </c>
      <c r="U44" s="3">
        <f>Q38+Q40+Q42</f>
        <v>38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>
        <v>4</v>
      </c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20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38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20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15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4</v>
      </c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53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80</v>
      </c>
      <c r="J95" s="10"/>
      <c r="K95" s="289"/>
      <c r="M95" s="27" t="s">
        <v>125</v>
      </c>
      <c r="N95" s="10"/>
      <c r="O95" s="10"/>
      <c r="P95" s="10"/>
      <c r="Q95" s="3">
        <v>5</v>
      </c>
      <c r="R95" s="10"/>
      <c r="S95" s="10"/>
      <c r="T95" s="36" t="s">
        <v>39</v>
      </c>
      <c r="U95" s="3">
        <f>SUM(Q70:Q95)</f>
        <v>25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X11" sqref="X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60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7" t="s">
        <v>202</v>
      </c>
      <c r="P7" s="228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14</v>
      </c>
      <c r="F11" s="5"/>
      <c r="G11" s="53" t="s">
        <v>12</v>
      </c>
      <c r="H11" s="8"/>
      <c r="I11" s="9"/>
      <c r="J11" s="9"/>
      <c r="K11" s="61">
        <f>U32+U44+I66+I95+I111</f>
        <v>20</v>
      </c>
      <c r="M11" s="308"/>
      <c r="N11" s="309"/>
      <c r="O11" s="309"/>
      <c r="P11" s="58">
        <f>E11+K11</f>
        <v>34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41.176470588235297</v>
      </c>
      <c r="F13" s="5"/>
      <c r="G13" s="5"/>
      <c r="H13" s="5"/>
      <c r="I13" s="5"/>
      <c r="J13" s="11" t="s">
        <v>13</v>
      </c>
      <c r="K13" s="49">
        <f>K11*100/P11</f>
        <v>58.823529411764703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18</v>
      </c>
      <c r="G16" s="235"/>
      <c r="H16" s="236"/>
      <c r="I16" s="15">
        <f>S32</f>
        <v>24</v>
      </c>
      <c r="J16" s="301"/>
      <c r="K16" s="302"/>
      <c r="L16" s="16">
        <f>U42</f>
        <v>3</v>
      </c>
      <c r="M16" s="253"/>
      <c r="N16" s="254"/>
      <c r="O16" s="17">
        <f>U44</f>
        <v>3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32</v>
      </c>
      <c r="T17" s="35" t="s">
        <v>316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8</v>
      </c>
      <c r="R28" s="34">
        <v>1</v>
      </c>
      <c r="S28" s="35">
        <f t="shared" si="1"/>
        <v>8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8</v>
      </c>
      <c r="T30" s="36" t="s">
        <v>39</v>
      </c>
      <c r="U30" s="3">
        <f>SUM(S21:S23)+(S27+S28)</f>
        <v>8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24</v>
      </c>
      <c r="T32" s="36" t="s">
        <v>42</v>
      </c>
      <c r="U32" s="3">
        <f>SUM(S24:S26)+SUM(S27:S28)</f>
        <v>8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3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6</v>
      </c>
      <c r="R44" s="10"/>
      <c r="S44" s="10"/>
      <c r="T44" s="36" t="s">
        <v>42</v>
      </c>
      <c r="U44" s="3">
        <f>Q38+Q40+Q42</f>
        <v>3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3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3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6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3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3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X15" sqref="X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61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37</v>
      </c>
      <c r="F11" s="5"/>
      <c r="G11" s="53" t="s">
        <v>12</v>
      </c>
      <c r="H11" s="8"/>
      <c r="I11" s="9"/>
      <c r="J11" s="9"/>
      <c r="K11" s="61">
        <f>U32+U44+I66+I95+I111</f>
        <v>173</v>
      </c>
      <c r="M11" s="308"/>
      <c r="N11" s="309"/>
      <c r="O11" s="309"/>
      <c r="P11" s="58">
        <f>E11+K11</f>
        <v>210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17.61904761904762</v>
      </c>
      <c r="F13" s="5"/>
      <c r="G13" s="5"/>
      <c r="H13" s="5"/>
      <c r="I13" s="5"/>
      <c r="J13" s="11" t="s">
        <v>13</v>
      </c>
      <c r="K13" s="49">
        <f>K11*100/P11</f>
        <v>82.38095238095238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21</v>
      </c>
      <c r="D16" s="295"/>
      <c r="E16" s="296"/>
      <c r="F16" s="16">
        <f>G32</f>
        <v>27</v>
      </c>
      <c r="G16" s="235"/>
      <c r="H16" s="236"/>
      <c r="I16" s="15">
        <f>S32</f>
        <v>3</v>
      </c>
      <c r="J16" s="301"/>
      <c r="K16" s="302"/>
      <c r="L16" s="16">
        <f>U42</f>
        <v>4</v>
      </c>
      <c r="M16" s="253"/>
      <c r="N16" s="254"/>
      <c r="O16" s="17">
        <f>U44</f>
        <v>51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239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</v>
      </c>
      <c r="T30" s="36" t="s">
        <v>39</v>
      </c>
      <c r="U30" s="3">
        <f>SUM(S21:S23)+(S27+S28)</f>
        <v>0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3</v>
      </c>
      <c r="T32" s="36" t="s">
        <v>42</v>
      </c>
      <c r="U32" s="3">
        <f>SUM(S24:S26)+SUM(S27:S28)</f>
        <v>1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46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5</v>
      </c>
      <c r="R42" s="10"/>
      <c r="S42" s="10"/>
      <c r="T42" s="36" t="s">
        <v>39</v>
      </c>
      <c r="U42" s="3">
        <f>Q37+Q39+Q41</f>
        <v>4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55</v>
      </c>
      <c r="R44" s="10"/>
      <c r="S44" s="10"/>
      <c r="T44" s="36" t="s">
        <v>42</v>
      </c>
      <c r="U44" s="3">
        <f>Q38+Q40+Q42</f>
        <v>51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46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4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4</v>
      </c>
      <c r="F63" s="10"/>
      <c r="G63" s="10"/>
      <c r="H63" s="10"/>
      <c r="I63" s="10"/>
      <c r="J63" s="10"/>
      <c r="K63" s="289"/>
      <c r="M63" s="23" t="s">
        <v>144</v>
      </c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 t="s">
        <v>171</v>
      </c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50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>
        <v>2</v>
      </c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>
        <v>8</v>
      </c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9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12</v>
      </c>
      <c r="F79" s="10"/>
      <c r="G79" s="10"/>
      <c r="H79" s="10"/>
      <c r="I79" s="10"/>
      <c r="J79" s="10"/>
      <c r="K79" s="289"/>
      <c r="M79" s="27" t="s">
        <v>178</v>
      </c>
      <c r="N79" s="10"/>
      <c r="O79" s="10"/>
      <c r="P79" s="10"/>
      <c r="Q79" s="3">
        <v>7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5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7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>
        <v>12</v>
      </c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>
        <v>9</v>
      </c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>
        <v>6</v>
      </c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15</v>
      </c>
      <c r="F95" s="10"/>
      <c r="G95" s="10"/>
      <c r="H95" s="36" t="s">
        <v>42</v>
      </c>
      <c r="I95" s="3">
        <f>SUM(E70:E95)</f>
        <v>71</v>
      </c>
      <c r="J95" s="10"/>
      <c r="K95" s="289"/>
      <c r="M95" s="27" t="s">
        <v>125</v>
      </c>
      <c r="N95" s="10"/>
      <c r="O95" s="10"/>
      <c r="P95" s="10"/>
      <c r="Q95" s="3">
        <v>2</v>
      </c>
      <c r="R95" s="10"/>
      <c r="S95" s="10"/>
      <c r="T95" s="36" t="s">
        <v>39</v>
      </c>
      <c r="U95" s="3">
        <f>SUM(Q70:Q95)</f>
        <v>29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4"/>
  <sheetViews>
    <sheetView workbookViewId="0">
      <selection activeCell="Y16" sqref="X16: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62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40</v>
      </c>
      <c r="F11" s="5"/>
      <c r="G11" s="53" t="s">
        <v>12</v>
      </c>
      <c r="H11" s="8"/>
      <c r="I11" s="9"/>
      <c r="J11" s="9"/>
      <c r="K11" s="61">
        <f>U32+U44+I66+I95+I111</f>
        <v>72</v>
      </c>
      <c r="M11" s="308"/>
      <c r="N11" s="309"/>
      <c r="O11" s="309"/>
      <c r="P11" s="58">
        <f>E11+K11</f>
        <v>112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35.714285714285715</v>
      </c>
      <c r="F13" s="5"/>
      <c r="G13" s="5"/>
      <c r="H13" s="5"/>
      <c r="I13" s="5"/>
      <c r="J13" s="11" t="s">
        <v>13</v>
      </c>
      <c r="K13" s="49">
        <f>K11*100/P11</f>
        <v>64.285714285714292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18</v>
      </c>
      <c r="G16" s="235"/>
      <c r="H16" s="236"/>
      <c r="I16" s="15">
        <f>S32</f>
        <v>63</v>
      </c>
      <c r="J16" s="301"/>
      <c r="K16" s="302"/>
      <c r="L16" s="16">
        <f>U42</f>
        <v>11</v>
      </c>
      <c r="M16" s="253"/>
      <c r="N16" s="254"/>
      <c r="O16" s="17">
        <f>U44</f>
        <v>11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20</v>
      </c>
      <c r="T17" s="35" t="s">
        <v>241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21</v>
      </c>
      <c r="T30" s="36" t="s">
        <v>39</v>
      </c>
      <c r="U30" s="3">
        <f>SUM(S21:S23)+(S27+S28)</f>
        <v>12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63</v>
      </c>
      <c r="T32" s="36" t="s">
        <v>42</v>
      </c>
      <c r="U32" s="3">
        <f>SUM(S24:S26)+SUM(S27:S28)</f>
        <v>21</v>
      </c>
      <c r="V32" s="10"/>
      <c r="W32" s="289"/>
    </row>
    <row r="33" spans="1:27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7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7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7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11</v>
      </c>
      <c r="R37" s="10"/>
      <c r="S37" s="10"/>
      <c r="T37" s="10"/>
      <c r="U37" s="10"/>
      <c r="V37" s="10"/>
      <c r="W37" s="291"/>
    </row>
    <row r="38" spans="1:27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11</v>
      </c>
      <c r="R38" s="10"/>
      <c r="S38" s="10"/>
      <c r="T38" s="10"/>
      <c r="U38" s="10"/>
      <c r="V38" s="10"/>
      <c r="W38" s="291"/>
    </row>
    <row r="39" spans="1:27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7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7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7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11</v>
      </c>
      <c r="V42" s="10"/>
      <c r="W42" s="291"/>
    </row>
    <row r="43" spans="1:27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7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22</v>
      </c>
      <c r="R44" s="10"/>
      <c r="S44" s="10"/>
      <c r="T44" s="36" t="s">
        <v>42</v>
      </c>
      <c r="U44" s="3">
        <f>Q38+Q40+Q42</f>
        <v>11</v>
      </c>
      <c r="V44" s="10"/>
      <c r="W44" s="291"/>
    </row>
    <row r="45" spans="1:27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  <c r="Y45" s="106"/>
      <c r="Z45" s="106"/>
      <c r="AA45" s="106"/>
    </row>
    <row r="46" spans="1:27" x14ac:dyDescent="0.25">
      <c r="Y46" s="106"/>
      <c r="Z46" s="107"/>
      <c r="AA46" s="106"/>
    </row>
    <row r="47" spans="1:27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  <c r="Y47" s="106"/>
      <c r="Z47" s="106"/>
      <c r="AA47" s="106"/>
    </row>
    <row r="48" spans="1:27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  <c r="Y48" s="106"/>
      <c r="Z48" s="107"/>
      <c r="AA48" s="106"/>
    </row>
    <row r="49" spans="1:27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  <c r="Y49" s="106"/>
      <c r="Z49" s="106"/>
      <c r="AA49" s="106"/>
    </row>
    <row r="50" spans="1:27" x14ac:dyDescent="0.25">
      <c r="A50" s="27" t="s">
        <v>62</v>
      </c>
      <c r="B50" s="10"/>
      <c r="C50" s="10"/>
      <c r="D50" s="10"/>
      <c r="E50" s="3">
        <v>11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  <c r="Y50" s="106"/>
      <c r="Z50" s="106"/>
      <c r="AA50" s="106"/>
    </row>
    <row r="51" spans="1:27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7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7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7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7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7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7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7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11</v>
      </c>
      <c r="R58" s="10"/>
      <c r="S58" s="10"/>
      <c r="T58" s="10"/>
      <c r="U58" s="10"/>
      <c r="V58" s="10"/>
      <c r="W58" s="289"/>
    </row>
    <row r="59" spans="1:27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7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7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7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7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179</v>
      </c>
      <c r="P63" s="10"/>
      <c r="Q63" s="3"/>
      <c r="R63" s="10"/>
      <c r="S63" s="10"/>
      <c r="T63" s="10"/>
      <c r="U63" s="10"/>
      <c r="V63" s="10"/>
      <c r="W63" s="289"/>
    </row>
    <row r="64" spans="1:27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11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11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4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19</v>
      </c>
      <c r="F95" s="10"/>
      <c r="G95" s="10"/>
      <c r="H95" s="36" t="s">
        <v>42</v>
      </c>
      <c r="I95" s="3">
        <f>SUM(E70:E95)</f>
        <v>29</v>
      </c>
      <c r="J95" s="10"/>
      <c r="K95" s="289"/>
      <c r="M95" s="27" t="s">
        <v>125</v>
      </c>
      <c r="N95" s="10"/>
      <c r="O95" s="10"/>
      <c r="P95" s="10"/>
      <c r="Q95" s="3">
        <v>2</v>
      </c>
      <c r="R95" s="10"/>
      <c r="S95" s="10"/>
      <c r="T95" s="36" t="s">
        <v>39</v>
      </c>
      <c r="U95" s="3">
        <f>SUM(Q70:Q95)</f>
        <v>6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W17" sqref="W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63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.75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28</v>
      </c>
      <c r="F11" s="130"/>
      <c r="G11" s="53" t="s">
        <v>12</v>
      </c>
      <c r="H11" s="8"/>
      <c r="I11" s="9"/>
      <c r="J11" s="9"/>
      <c r="K11" s="61">
        <f>U32+U44+I66+I95+I111</f>
        <v>22</v>
      </c>
      <c r="M11" s="308"/>
      <c r="N11" s="309"/>
      <c r="O11" s="309"/>
      <c r="P11" s="58">
        <f>E11+K11</f>
        <v>50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>
        <f>E11*100/P11</f>
        <v>56</v>
      </c>
      <c r="F13" s="130"/>
      <c r="G13" s="130"/>
      <c r="H13" s="130"/>
      <c r="I13" s="130"/>
      <c r="J13" s="11" t="s">
        <v>13</v>
      </c>
      <c r="K13" s="49">
        <f>K11*100/P11</f>
        <v>44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8.75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8" x14ac:dyDescent="0.25">
      <c r="A16" s="235"/>
      <c r="B16" s="236"/>
      <c r="C16" s="15">
        <f>E44</f>
        <v>24</v>
      </c>
      <c r="D16" s="295"/>
      <c r="E16" s="296"/>
      <c r="F16" s="16">
        <f>G32</f>
        <v>44</v>
      </c>
      <c r="G16" s="235"/>
      <c r="H16" s="236"/>
      <c r="I16" s="15">
        <f>S32</f>
        <v>48</v>
      </c>
      <c r="J16" s="301"/>
      <c r="K16" s="302"/>
      <c r="L16" s="16">
        <f>U42</f>
        <v>16</v>
      </c>
      <c r="M16" s="253"/>
      <c r="N16" s="254"/>
      <c r="O16" s="136">
        <f>U44</f>
        <v>22</v>
      </c>
      <c r="R16" s="131" t="s">
        <v>229</v>
      </c>
      <c r="S16" s="132" t="s">
        <v>232</v>
      </c>
      <c r="T16" s="133" t="s">
        <v>231</v>
      </c>
    </row>
    <row r="17" spans="1:23" ht="1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239</v>
      </c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130"/>
      <c r="J21" s="130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130"/>
      <c r="J22" s="130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89"/>
      <c r="L23" s="10"/>
      <c r="M23" s="27" t="s">
        <v>25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130"/>
      <c r="V23" s="130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130"/>
      <c r="J25" s="130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12</v>
      </c>
      <c r="T30" s="36" t="s">
        <v>39</v>
      </c>
      <c r="U30" s="3">
        <f>SUM(S21:S23)+(S27+S28)</f>
        <v>12</v>
      </c>
      <c r="V30" s="10"/>
      <c r="W30" s="28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48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29">
        <v>4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16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16</v>
      </c>
      <c r="V42" s="10"/>
      <c r="W42" s="29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38</v>
      </c>
      <c r="R44" s="10"/>
      <c r="S44" s="10"/>
      <c r="T44" s="36" t="s">
        <v>42</v>
      </c>
      <c r="U44" s="3">
        <f>Q38+Q40+Q42</f>
        <v>22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/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0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4" right="0.511811024" top="0.78740157499999996" bottom="0.78740157499999996" header="0.31496062000000002" footer="0.3149606200000000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2" sqref="Z11:Z1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64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.75" thickBot="1" x14ac:dyDescent="0.3">
      <c r="A7" s="1" t="s">
        <v>8</v>
      </c>
      <c r="C7" s="3">
        <v>4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62</v>
      </c>
      <c r="F11" s="130"/>
      <c r="G11" s="53" t="s">
        <v>12</v>
      </c>
      <c r="H11" s="8"/>
      <c r="I11" s="9"/>
      <c r="J11" s="9"/>
      <c r="K11" s="61">
        <f>U32+U44+I66+I95+I111</f>
        <v>86</v>
      </c>
      <c r="M11" s="308"/>
      <c r="N11" s="309"/>
      <c r="O11" s="309"/>
      <c r="P11" s="58">
        <f>E11+K11</f>
        <v>148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>
        <f>E11*100/P11</f>
        <v>41.891891891891895</v>
      </c>
      <c r="F13" s="130"/>
      <c r="G13" s="130"/>
      <c r="H13" s="130"/>
      <c r="I13" s="130"/>
      <c r="J13" s="11" t="s">
        <v>13</v>
      </c>
      <c r="K13" s="49">
        <f>K11*100/P11</f>
        <v>58.108108108108105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8.75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8" x14ac:dyDescent="0.25">
      <c r="A16" s="235"/>
      <c r="B16" s="236"/>
      <c r="C16" s="15">
        <f>E44</f>
        <v>21</v>
      </c>
      <c r="D16" s="295"/>
      <c r="E16" s="296"/>
      <c r="F16" s="16">
        <f>G32</f>
        <v>44</v>
      </c>
      <c r="G16" s="235"/>
      <c r="H16" s="236"/>
      <c r="I16" s="15">
        <f>S32</f>
        <v>12</v>
      </c>
      <c r="J16" s="301"/>
      <c r="K16" s="302"/>
      <c r="L16" s="16">
        <f>U42</f>
        <v>14</v>
      </c>
      <c r="M16" s="253"/>
      <c r="N16" s="254"/>
      <c r="O16" s="136">
        <f>U44</f>
        <v>14</v>
      </c>
      <c r="R16" s="131" t="s">
        <v>229</v>
      </c>
      <c r="S16" s="132" t="s">
        <v>232</v>
      </c>
      <c r="T16" s="133" t="s">
        <v>231</v>
      </c>
    </row>
    <row r="17" spans="1:23" ht="18.75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347</v>
      </c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130"/>
      <c r="J21" s="130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130"/>
      <c r="J22" s="130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89"/>
    </row>
    <row r="25" spans="1:23" x14ac:dyDescent="0.25">
      <c r="A25" s="27" t="s">
        <v>29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130"/>
      <c r="J26" s="130"/>
      <c r="K26" s="289"/>
      <c r="L26" s="10"/>
      <c r="M26" s="27" t="s">
        <v>32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130"/>
      <c r="V26" s="130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3</v>
      </c>
      <c r="T30" s="36" t="s">
        <v>39</v>
      </c>
      <c r="U30" s="3">
        <f>SUM(S21:S23)+(S27+S28)</f>
        <v>0</v>
      </c>
      <c r="V30" s="10"/>
      <c r="W30" s="28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12</v>
      </c>
      <c r="T32" s="36" t="s">
        <v>42</v>
      </c>
      <c r="U32" s="3">
        <f>SUM(S24:S26)+SUM(S27:S28)</f>
        <v>3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29">
        <v>4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14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14</v>
      </c>
      <c r="V42" s="10"/>
      <c r="W42" s="29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28</v>
      </c>
      <c r="R44" s="10"/>
      <c r="S44" s="10"/>
      <c r="T44" s="36" t="s">
        <v>42</v>
      </c>
      <c r="U44" s="3">
        <f>Q38+Q40+Q42</f>
        <v>14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16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14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>
        <v>2</v>
      </c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89"/>
      <c r="M79" s="27" t="s">
        <v>346</v>
      </c>
      <c r="N79" s="10"/>
      <c r="O79" s="10"/>
      <c r="P79" s="10"/>
      <c r="Q79" s="3">
        <v>12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30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53</v>
      </c>
      <c r="J95" s="10"/>
      <c r="K95" s="289"/>
      <c r="M95" s="27" t="s">
        <v>125</v>
      </c>
      <c r="N95" s="10"/>
      <c r="O95" s="10"/>
      <c r="P95" s="10"/>
      <c r="Q95" s="3">
        <v>19</v>
      </c>
      <c r="R95" s="10"/>
      <c r="S95" s="10"/>
      <c r="T95" s="36" t="s">
        <v>39</v>
      </c>
      <c r="U95" s="3">
        <f>SUM(Q70:Q95)</f>
        <v>33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4" right="0.511811024" top="0.78740157499999996" bottom="0.78740157499999996" header="0.31496062000000002" footer="0.3149606200000000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4" sqref="Z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65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.75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186</v>
      </c>
      <c r="F11" s="130"/>
      <c r="G11" s="53" t="s">
        <v>12</v>
      </c>
      <c r="H11" s="8"/>
      <c r="I11" s="9"/>
      <c r="J11" s="9"/>
      <c r="K11" s="61">
        <f>U32+U44+I66+I95+I111</f>
        <v>196</v>
      </c>
      <c r="M11" s="308"/>
      <c r="N11" s="309"/>
      <c r="O11" s="309"/>
      <c r="P11" s="58">
        <f>E11+K11</f>
        <v>382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>
        <f>E11*100/P11</f>
        <v>48.691099476439788</v>
      </c>
      <c r="F13" s="130"/>
      <c r="G13" s="130"/>
      <c r="H13" s="130"/>
      <c r="I13" s="130"/>
      <c r="J13" s="11" t="s">
        <v>13</v>
      </c>
      <c r="K13" s="49">
        <f>K11*100/P11</f>
        <v>51.308900523560212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8.75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" customHeight="1" x14ac:dyDescent="0.25">
      <c r="A16" s="235"/>
      <c r="B16" s="236"/>
      <c r="C16" s="15">
        <f>E44</f>
        <v>19</v>
      </c>
      <c r="D16" s="295"/>
      <c r="E16" s="296"/>
      <c r="F16" s="16">
        <f>G32</f>
        <v>39</v>
      </c>
      <c r="G16" s="235"/>
      <c r="H16" s="236"/>
      <c r="I16" s="15">
        <f>S32</f>
        <v>363</v>
      </c>
      <c r="J16" s="301"/>
      <c r="K16" s="302"/>
      <c r="L16" s="16">
        <f>U42</f>
        <v>16</v>
      </c>
      <c r="M16" s="253"/>
      <c r="N16" s="254"/>
      <c r="O16" s="136">
        <f>U44</f>
        <v>16</v>
      </c>
      <c r="R16" s="131" t="s">
        <v>229</v>
      </c>
      <c r="S16" s="132" t="s">
        <v>232</v>
      </c>
      <c r="T16" s="133" t="s">
        <v>231</v>
      </c>
    </row>
    <row r="17" spans="1:23" ht="1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20</v>
      </c>
      <c r="T17" s="35" t="s">
        <v>334</v>
      </c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289"/>
    </row>
    <row r="21" spans="1:23" x14ac:dyDescent="0.25">
      <c r="A21" s="27" t="s">
        <v>22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130"/>
      <c r="J21" s="130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130"/>
      <c r="J22" s="130"/>
      <c r="K22" s="289"/>
      <c r="L22" s="10"/>
      <c r="M22" s="27" t="s">
        <v>25</v>
      </c>
      <c r="N22" s="10"/>
      <c r="O22" s="10"/>
      <c r="P22" s="10"/>
      <c r="Q22" s="31">
        <v>7</v>
      </c>
      <c r="R22" s="3">
        <v>5</v>
      </c>
      <c r="S22" s="32">
        <f t="shared" ref="S22:S28" si="1">Q22*R22</f>
        <v>35</v>
      </c>
      <c r="T22" s="10"/>
      <c r="U22" s="130"/>
      <c r="V22" s="130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89"/>
      <c r="L23" s="10"/>
      <c r="M23" s="27" t="s">
        <v>25</v>
      </c>
      <c r="N23" s="10"/>
      <c r="O23" s="10"/>
      <c r="P23" s="10"/>
      <c r="Q23" s="31">
        <v>19</v>
      </c>
      <c r="R23" s="3">
        <v>4</v>
      </c>
      <c r="S23" s="32">
        <f t="shared" si="1"/>
        <v>76</v>
      </c>
      <c r="T23" s="10"/>
      <c r="U23" s="130"/>
      <c r="V23" s="130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130"/>
      <c r="J25" s="130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89"/>
    </row>
    <row r="26" spans="1:23" x14ac:dyDescent="0.25">
      <c r="A26" s="27" t="s">
        <v>31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130"/>
      <c r="J26" s="130"/>
      <c r="K26" s="289"/>
      <c r="L26" s="10"/>
      <c r="M26" s="27" t="s">
        <v>32</v>
      </c>
      <c r="N26" s="10"/>
      <c r="O26" s="10"/>
      <c r="P26" s="10"/>
      <c r="Q26" s="31">
        <v>9</v>
      </c>
      <c r="R26" s="3">
        <v>1</v>
      </c>
      <c r="S26" s="32">
        <f t="shared" si="1"/>
        <v>9</v>
      </c>
      <c r="T26" s="10"/>
      <c r="U26" s="130"/>
      <c r="V26" s="130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89"/>
      <c r="L27" s="10"/>
      <c r="M27" s="27" t="s">
        <v>34</v>
      </c>
      <c r="N27" s="10"/>
      <c r="O27" s="10"/>
      <c r="P27" s="10"/>
      <c r="Q27" s="31">
        <v>1</v>
      </c>
      <c r="R27" s="3">
        <v>1</v>
      </c>
      <c r="S27" s="32">
        <f t="shared" si="1"/>
        <v>1</v>
      </c>
      <c r="T27" s="10"/>
      <c r="U27" s="130"/>
      <c r="V27" s="130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121</v>
      </c>
      <c r="T30" s="36" t="s">
        <v>39</v>
      </c>
      <c r="U30" s="3">
        <f>SUM(S21:S23)+(S27+S28)</f>
        <v>112</v>
      </c>
      <c r="V30" s="10"/>
      <c r="W30" s="28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39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363</v>
      </c>
      <c r="T32" s="36" t="s">
        <v>42</v>
      </c>
      <c r="U32" s="3">
        <f>SUM(S24:S26)+SUM(S27:S28)</f>
        <v>10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16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16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16</v>
      </c>
      <c r="V42" s="10"/>
      <c r="W42" s="29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32</v>
      </c>
      <c r="R44" s="10"/>
      <c r="S44" s="10"/>
      <c r="T44" s="36" t="s">
        <v>42</v>
      </c>
      <c r="U44" s="3">
        <f>Q38+Q40+Q42</f>
        <v>16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2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27</v>
      </c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8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51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14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>
        <v>4</v>
      </c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>
        <v>10</v>
      </c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12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12</v>
      </c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>
        <v>15</v>
      </c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8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>
        <v>26</v>
      </c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46</v>
      </c>
      <c r="F95" s="10"/>
      <c r="G95" s="10"/>
      <c r="H95" s="36" t="s">
        <v>42</v>
      </c>
      <c r="I95" s="3">
        <f>SUM(E70:E95)</f>
        <v>119</v>
      </c>
      <c r="J95" s="10"/>
      <c r="K95" s="289"/>
      <c r="M95" s="27" t="s">
        <v>125</v>
      </c>
      <c r="N95" s="10"/>
      <c r="O95" s="10"/>
      <c r="P95" s="10"/>
      <c r="Q95" s="3">
        <v>23</v>
      </c>
      <c r="R95" s="10"/>
      <c r="S95" s="10"/>
      <c r="T95" s="36" t="s">
        <v>39</v>
      </c>
      <c r="U95" s="3">
        <f>SUM(Q70:Q95)</f>
        <v>44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4" right="0.511811024" top="0.78740157499999996" bottom="0.78740157499999996" header="0.31496062000000002" footer="0.3149606200000000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W17" sqref="W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66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.75" thickBot="1" x14ac:dyDescent="0.3">
      <c r="A7" s="1" t="s">
        <v>8</v>
      </c>
      <c r="C7" s="3">
        <v>2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202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75"/>
      <c r="S8" s="175"/>
      <c r="T8" s="175"/>
      <c r="U8" s="175"/>
      <c r="V8" s="175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0</v>
      </c>
      <c r="F11" s="130"/>
      <c r="G11" s="53" t="s">
        <v>12</v>
      </c>
      <c r="H11" s="8"/>
      <c r="I11" s="9"/>
      <c r="J11" s="9"/>
      <c r="K11" s="61">
        <f>U32+U44+I66+I95+I111</f>
        <v>43</v>
      </c>
      <c r="M11" s="308"/>
      <c r="N11" s="309"/>
      <c r="O11" s="309"/>
      <c r="P11" s="58">
        <f>E11+K11</f>
        <v>43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>
        <f>E11*100/P11</f>
        <v>0</v>
      </c>
      <c r="F13" s="130"/>
      <c r="G13" s="130"/>
      <c r="H13" s="130"/>
      <c r="I13" s="130"/>
      <c r="J13" s="11" t="s">
        <v>13</v>
      </c>
      <c r="K13" s="49">
        <f>K11*100/P11</f>
        <v>100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85" t="s">
        <v>348</v>
      </c>
      <c r="S14" s="186"/>
      <c r="T14" s="210" t="s">
        <v>356</v>
      </c>
      <c r="U14" s="211"/>
      <c r="V14" s="212"/>
      <c r="W14" s="68"/>
      <c r="X14" s="68"/>
    </row>
    <row r="15" spans="1:24" ht="18.75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8" x14ac:dyDescent="0.25">
      <c r="A16" s="235"/>
      <c r="B16" s="236"/>
      <c r="C16" s="15">
        <f>E44</f>
        <v>18</v>
      </c>
      <c r="D16" s="295"/>
      <c r="E16" s="296"/>
      <c r="F16" s="16">
        <f>G32</f>
        <v>10</v>
      </c>
      <c r="G16" s="235"/>
      <c r="H16" s="236"/>
      <c r="I16" s="15">
        <f>S32</f>
        <v>0</v>
      </c>
      <c r="J16" s="301"/>
      <c r="K16" s="302"/>
      <c r="L16" s="16">
        <f>U42</f>
        <v>0</v>
      </c>
      <c r="M16" s="253"/>
      <c r="N16" s="254"/>
      <c r="O16" s="136">
        <f>U44</f>
        <v>18</v>
      </c>
      <c r="R16" s="131" t="s">
        <v>229</v>
      </c>
      <c r="S16" s="132" t="s">
        <v>232</v>
      </c>
      <c r="T16" s="133" t="s">
        <v>231</v>
      </c>
    </row>
    <row r="17" spans="1:23" ht="14.2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20</v>
      </c>
      <c r="T17" s="35" t="s">
        <v>240</v>
      </c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89"/>
    </row>
    <row r="22" spans="1:23" x14ac:dyDescent="0.25">
      <c r="A22" s="27" t="s">
        <v>24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130"/>
      <c r="J23" s="130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130"/>
      <c r="J25" s="130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18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18</v>
      </c>
      <c r="R44" s="10"/>
      <c r="S44" s="10"/>
      <c r="T44" s="36" t="s">
        <v>42</v>
      </c>
      <c r="U44" s="3">
        <f>Q38+Q40+Q42</f>
        <v>18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18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18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7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4" right="0.511811024" top="0.78740157499999996" bottom="0.78740157499999996" header="0.31496062000000002" footer="0.3149606200000000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67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.75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75"/>
      <c r="S8" s="175"/>
      <c r="T8" s="175"/>
      <c r="U8" s="175"/>
      <c r="V8" s="175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19</v>
      </c>
      <c r="F11" s="130"/>
      <c r="G11" s="53" t="s">
        <v>12</v>
      </c>
      <c r="H11" s="8"/>
      <c r="I11" s="9"/>
      <c r="J11" s="9"/>
      <c r="K11" s="61">
        <f>U32+U44+I66+I95+I111</f>
        <v>18</v>
      </c>
      <c r="M11" s="308"/>
      <c r="N11" s="309"/>
      <c r="O11" s="309"/>
      <c r="P11" s="58">
        <f>E11+K11</f>
        <v>37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>
        <f>E11*100/P11</f>
        <v>51.351351351351354</v>
      </c>
      <c r="F13" s="130"/>
      <c r="G13" s="130"/>
      <c r="H13" s="130"/>
      <c r="I13" s="130"/>
      <c r="J13" s="11" t="s">
        <v>13</v>
      </c>
      <c r="K13" s="49">
        <f>K11*100/P11</f>
        <v>48.648648648648646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8.75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8" x14ac:dyDescent="0.25">
      <c r="A16" s="235"/>
      <c r="B16" s="236"/>
      <c r="C16" s="15">
        <f>E44</f>
        <v>19</v>
      </c>
      <c r="D16" s="295"/>
      <c r="E16" s="296"/>
      <c r="F16" s="16">
        <f>G32</f>
        <v>18</v>
      </c>
      <c r="G16" s="235"/>
      <c r="H16" s="236"/>
      <c r="I16" s="15">
        <f>S32</f>
        <v>51</v>
      </c>
      <c r="J16" s="301"/>
      <c r="K16" s="302"/>
      <c r="L16" s="16">
        <f>U42</f>
        <v>1</v>
      </c>
      <c r="M16" s="253"/>
      <c r="N16" s="254"/>
      <c r="O16" s="136">
        <f>U44</f>
        <v>2</v>
      </c>
      <c r="R16" s="131" t="s">
        <v>229</v>
      </c>
      <c r="S16" s="132" t="s">
        <v>232</v>
      </c>
      <c r="T16" s="133" t="s">
        <v>231</v>
      </c>
    </row>
    <row r="17" spans="1:23" ht="1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237</v>
      </c>
      <c r="S17" s="34">
        <v>20</v>
      </c>
      <c r="T17" s="35" t="s">
        <v>316</v>
      </c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130"/>
      <c r="J22" s="130"/>
      <c r="K22" s="289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130"/>
      <c r="V22" s="130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89"/>
      <c r="L23" s="10"/>
      <c r="M23" s="27" t="s">
        <v>140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130"/>
      <c r="J25" s="130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89"/>
      <c r="L27" s="10"/>
      <c r="M27" s="27" t="s">
        <v>34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130"/>
      <c r="V27" s="130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17</v>
      </c>
      <c r="T30" s="36" t="s">
        <v>39</v>
      </c>
      <c r="U30" s="3">
        <f>SUM(S21:S23)+(S27+S28)</f>
        <v>17</v>
      </c>
      <c r="V30" s="10"/>
      <c r="W30" s="28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51</v>
      </c>
      <c r="T32" s="36" t="s">
        <v>42</v>
      </c>
      <c r="U32" s="3">
        <f>SUM(S24:S26)+SUM(S27:S28)</f>
        <v>12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</v>
      </c>
      <c r="V42" s="10"/>
      <c r="W42" s="29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3</v>
      </c>
      <c r="R44" s="10"/>
      <c r="S44" s="10"/>
      <c r="T44" s="36" t="s">
        <v>42</v>
      </c>
      <c r="U44" s="3">
        <f>Q38+Q40+Q42</f>
        <v>2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1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4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0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0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5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202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136</v>
      </c>
      <c r="F11" s="5"/>
      <c r="G11" s="53" t="s">
        <v>12</v>
      </c>
      <c r="H11" s="8"/>
      <c r="I11" s="9"/>
      <c r="J11" s="9"/>
      <c r="K11" s="61">
        <f>U32+U44+I66+I95+I111</f>
        <v>89</v>
      </c>
      <c r="M11" s="308"/>
      <c r="N11" s="309"/>
      <c r="O11" s="309"/>
      <c r="P11" s="58">
        <f>E11+K11</f>
        <v>225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60.444444444444443</v>
      </c>
      <c r="F13" s="5"/>
      <c r="G13" s="5"/>
      <c r="H13" s="5"/>
      <c r="I13" s="5"/>
      <c r="J13" s="11" t="s">
        <v>13</v>
      </c>
      <c r="K13" s="49">
        <f>K11*100/P11</f>
        <v>39.555555555555557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357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21</v>
      </c>
      <c r="D16" s="295"/>
      <c r="E16" s="296"/>
      <c r="F16" s="16">
        <f>G32</f>
        <v>27</v>
      </c>
      <c r="G16" s="235"/>
      <c r="H16" s="236"/>
      <c r="I16" s="15">
        <f>S32</f>
        <v>84</v>
      </c>
      <c r="J16" s="301"/>
      <c r="K16" s="302"/>
      <c r="L16" s="16">
        <f>U42</f>
        <v>52</v>
      </c>
      <c r="M16" s="253"/>
      <c r="N16" s="254"/>
      <c r="O16" s="17">
        <f>U44</f>
        <v>35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240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140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28</v>
      </c>
      <c r="T30" s="36" t="s">
        <v>39</v>
      </c>
      <c r="U30" s="3">
        <f>SUM(S21:S23)+(S27+S28)</f>
        <v>24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84</v>
      </c>
      <c r="T32" s="36" t="s">
        <v>42</v>
      </c>
      <c r="U32" s="3">
        <f>SUM(S24:S26)+SUM(S27:S28)</f>
        <v>4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26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34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26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1</v>
      </c>
      <c r="R42" s="10"/>
      <c r="S42" s="10"/>
      <c r="T42" s="36" t="s">
        <v>39</v>
      </c>
      <c r="U42" s="3">
        <f>Q37+Q39+Q41</f>
        <v>52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87</v>
      </c>
      <c r="R44" s="10"/>
      <c r="S44" s="10"/>
      <c r="T44" s="36" t="s">
        <v>42</v>
      </c>
      <c r="U44" s="3">
        <f>Q38+Q40+Q42</f>
        <v>35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26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67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37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26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15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 t="s">
        <v>147</v>
      </c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 t="s">
        <v>148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 t="s">
        <v>309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4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5</v>
      </c>
      <c r="F95" s="10"/>
      <c r="G95" s="10"/>
      <c r="H95" s="36" t="s">
        <v>42</v>
      </c>
      <c r="I95" s="3">
        <f>SUM(E70:E95)</f>
        <v>13</v>
      </c>
      <c r="J95" s="10"/>
      <c r="K95" s="289"/>
      <c r="M95" s="27" t="s">
        <v>125</v>
      </c>
      <c r="N95" s="10"/>
      <c r="O95" s="10"/>
      <c r="P95" s="10"/>
      <c r="Q95" s="3">
        <v>12</v>
      </c>
      <c r="R95" s="10"/>
      <c r="S95" s="10"/>
      <c r="T95" s="36" t="s">
        <v>39</v>
      </c>
      <c r="U95" s="3">
        <f>SUM(Q70:Q95)</f>
        <v>34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X15" sqref="X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68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.75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75"/>
      <c r="S8" s="175"/>
      <c r="T8" s="175"/>
      <c r="U8" s="175"/>
      <c r="V8" s="175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27</v>
      </c>
      <c r="F11" s="130"/>
      <c r="G11" s="53" t="s">
        <v>12</v>
      </c>
      <c r="H11" s="8"/>
      <c r="I11" s="9"/>
      <c r="J11" s="9"/>
      <c r="K11" s="61">
        <f>U32+U44+I66+I95+I111</f>
        <v>30</v>
      </c>
      <c r="M11" s="308"/>
      <c r="N11" s="309"/>
      <c r="O11" s="309"/>
      <c r="P11" s="58">
        <f>E11+K11</f>
        <v>57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>
        <f>E11*100/P11</f>
        <v>47.368421052631582</v>
      </c>
      <c r="F13" s="130"/>
      <c r="G13" s="130"/>
      <c r="H13" s="130"/>
      <c r="I13" s="130"/>
      <c r="J13" s="11" t="s">
        <v>13</v>
      </c>
      <c r="K13" s="49">
        <f>K11*100/P11</f>
        <v>52.631578947368418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8.75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8" x14ac:dyDescent="0.25">
      <c r="A16" s="235"/>
      <c r="B16" s="236"/>
      <c r="C16" s="15">
        <f>E44</f>
        <v>17</v>
      </c>
      <c r="D16" s="295"/>
      <c r="E16" s="296"/>
      <c r="F16" s="16">
        <f>G32</f>
        <v>18</v>
      </c>
      <c r="G16" s="235"/>
      <c r="H16" s="236"/>
      <c r="I16" s="15">
        <f>S32</f>
        <v>72</v>
      </c>
      <c r="J16" s="301"/>
      <c r="K16" s="302"/>
      <c r="L16" s="16">
        <f>U42</f>
        <v>0</v>
      </c>
      <c r="M16" s="253"/>
      <c r="N16" s="254"/>
      <c r="O16" s="136">
        <f>U44</f>
        <v>2</v>
      </c>
      <c r="R16" s="131" t="s">
        <v>229</v>
      </c>
      <c r="S16" s="132" t="s">
        <v>232</v>
      </c>
      <c r="T16" s="133" t="s">
        <v>231</v>
      </c>
    </row>
    <row r="17" spans="1:23" ht="1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241</v>
      </c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130"/>
      <c r="J22" s="130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130"/>
      <c r="J25" s="130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89"/>
      <c r="L28" s="10"/>
      <c r="M28" s="27" t="s">
        <v>36</v>
      </c>
      <c r="N28" s="10"/>
      <c r="O28" s="10"/>
      <c r="P28" s="10"/>
      <c r="Q28" s="33">
        <v>24</v>
      </c>
      <c r="R28" s="34">
        <v>1</v>
      </c>
      <c r="S28" s="35">
        <f t="shared" si="1"/>
        <v>24</v>
      </c>
      <c r="T28" s="10"/>
      <c r="U28" s="130"/>
      <c r="V28" s="130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24</v>
      </c>
      <c r="T30" s="36" t="s">
        <v>39</v>
      </c>
      <c r="U30" s="3">
        <f>SUM(S21:S23)+(S27+S28)</f>
        <v>24</v>
      </c>
      <c r="V30" s="10"/>
      <c r="W30" s="28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72</v>
      </c>
      <c r="T32" s="36" t="s">
        <v>42</v>
      </c>
      <c r="U32" s="3">
        <f>SUM(S24:S26)+SUM(S27:S28)</f>
        <v>24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0</v>
      </c>
      <c r="V42" s="10"/>
      <c r="W42" s="29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2</v>
      </c>
      <c r="R44" s="10"/>
      <c r="S44" s="10"/>
      <c r="T44" s="36" t="s">
        <v>42</v>
      </c>
      <c r="U44" s="3">
        <f>Q38+Q40+Q42</f>
        <v>2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2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0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/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1</v>
      </c>
      <c r="F95" s="10"/>
      <c r="G95" s="10"/>
      <c r="H95" s="36" t="s">
        <v>42</v>
      </c>
      <c r="I95" s="3">
        <f>SUM(E70:E95)</f>
        <v>2</v>
      </c>
      <c r="J95" s="10"/>
      <c r="K95" s="289"/>
      <c r="M95" s="27" t="s">
        <v>125</v>
      </c>
      <c r="N95" s="10"/>
      <c r="O95" s="10"/>
      <c r="P95" s="10"/>
      <c r="Q95" s="3">
        <v>3</v>
      </c>
      <c r="R95" s="10"/>
      <c r="S95" s="10"/>
      <c r="T95" s="36" t="s">
        <v>39</v>
      </c>
      <c r="U95" s="3">
        <f>SUM(Q70:Q95)</f>
        <v>3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4" right="0.511811024" top="0.78740157499999996" bottom="0.78740157499999996" header="0.31496062000000002" footer="0.3149606200000000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A34" sqref="AA3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.75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69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.75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75"/>
      <c r="S8" s="175"/>
      <c r="T8" s="175"/>
      <c r="U8" s="175"/>
      <c r="V8" s="175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50</v>
      </c>
      <c r="F11" s="130"/>
      <c r="G11" s="53" t="s">
        <v>12</v>
      </c>
      <c r="H11" s="8"/>
      <c r="I11" s="9"/>
      <c r="J11" s="9"/>
      <c r="K11" s="61">
        <f>U32+U44+I66+I95+I111</f>
        <v>112</v>
      </c>
      <c r="M11" s="308"/>
      <c r="N11" s="309"/>
      <c r="O11" s="309"/>
      <c r="P11" s="58">
        <f>E11+K11</f>
        <v>162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13</v>
      </c>
      <c r="E13" s="41">
        <f>E11*100/P11</f>
        <v>30.864197530864196</v>
      </c>
      <c r="F13" s="130"/>
      <c r="G13" s="130"/>
      <c r="H13" s="130"/>
      <c r="I13" s="130"/>
      <c r="J13" s="11" t="s">
        <v>13</v>
      </c>
      <c r="K13" s="49">
        <f>K11*100/P11</f>
        <v>69.135802469135797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85" t="s">
        <v>348</v>
      </c>
      <c r="S14" s="186"/>
      <c r="T14" s="210" t="s">
        <v>355</v>
      </c>
      <c r="U14" s="211"/>
      <c r="V14" s="212"/>
      <c r="W14" s="68"/>
      <c r="X14" s="68"/>
    </row>
    <row r="15" spans="1:24" ht="1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8" x14ac:dyDescent="0.25">
      <c r="A16" s="235"/>
      <c r="B16" s="236"/>
      <c r="C16" s="15">
        <f>E44</f>
        <v>18</v>
      </c>
      <c r="D16" s="295"/>
      <c r="E16" s="296"/>
      <c r="F16" s="16">
        <f>G32</f>
        <v>27</v>
      </c>
      <c r="G16" s="235"/>
      <c r="H16" s="236"/>
      <c r="I16" s="15">
        <f>S32</f>
        <v>0</v>
      </c>
      <c r="J16" s="301"/>
      <c r="K16" s="302"/>
      <c r="L16" s="16">
        <f>U42</f>
        <v>8</v>
      </c>
      <c r="M16" s="253"/>
      <c r="N16" s="254"/>
      <c r="O16" s="136">
        <f>U44</f>
        <v>54</v>
      </c>
      <c r="R16" s="131" t="s">
        <v>229</v>
      </c>
      <c r="S16" s="132" t="s">
        <v>232</v>
      </c>
      <c r="T16" s="133" t="s">
        <v>231</v>
      </c>
    </row>
    <row r="17" spans="1:23" ht="1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12</v>
      </c>
      <c r="T17" s="35" t="s">
        <v>240</v>
      </c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130"/>
      <c r="V20" s="130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130"/>
      <c r="J22" s="130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89"/>
    </row>
    <row r="23" spans="1:23" x14ac:dyDescent="0.25">
      <c r="A23" s="27" t="s">
        <v>26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130"/>
      <c r="J23" s="130"/>
      <c r="K23" s="289"/>
      <c r="L23" s="10"/>
      <c r="M23" s="27" t="s">
        <v>25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130"/>
      <c r="J25" s="130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0</v>
      </c>
      <c r="T30" s="36" t="s">
        <v>39</v>
      </c>
      <c r="U30" s="3">
        <f>SUM(S21:S23)+(S27+S28)</f>
        <v>0</v>
      </c>
      <c r="V30" s="10"/>
      <c r="W30" s="289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0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8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47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7</v>
      </c>
      <c r="R42" s="10"/>
      <c r="S42" s="10"/>
      <c r="T42" s="36" t="s">
        <v>39</v>
      </c>
      <c r="U42" s="3">
        <f>Q37+Q39+Q41</f>
        <v>8</v>
      </c>
      <c r="V42" s="10"/>
      <c r="W42" s="291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62</v>
      </c>
      <c r="R44" s="10"/>
      <c r="S44" s="10"/>
      <c r="T44" s="36" t="s">
        <v>42</v>
      </c>
      <c r="U44" s="3">
        <f>Q38+Q40+Q42</f>
        <v>54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>
        <v>7</v>
      </c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40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>
        <v>10</v>
      </c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>
        <v>8</v>
      </c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 t="s">
        <v>151</v>
      </c>
      <c r="P63" s="10"/>
      <c r="Q63" s="3">
        <v>8</v>
      </c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57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16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>
        <v>6</v>
      </c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17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/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/>
      <c r="F95" s="10"/>
      <c r="G95" s="10"/>
      <c r="H95" s="36" t="s">
        <v>42</v>
      </c>
      <c r="I95" s="3">
        <f>SUM(E70:E95)</f>
        <v>1</v>
      </c>
      <c r="J95" s="10"/>
      <c r="K95" s="289"/>
      <c r="M95" s="27" t="s">
        <v>125</v>
      </c>
      <c r="N95" s="10"/>
      <c r="O95" s="10"/>
      <c r="P95" s="10"/>
      <c r="Q95" s="3"/>
      <c r="R95" s="10"/>
      <c r="S95" s="10"/>
      <c r="T95" s="36" t="s">
        <v>39</v>
      </c>
      <c r="U95" s="3">
        <f>SUM(Q70:Q95)</f>
        <v>26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4" right="0.511811024" top="0.78740157499999996" bottom="0.78740157499999996" header="0.31496062000000002" footer="0.3149606200000000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E23" sqref="E2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6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134</v>
      </c>
      <c r="F11" s="5"/>
      <c r="G11" s="53" t="s">
        <v>12</v>
      </c>
      <c r="H11" s="8"/>
      <c r="I11" s="9"/>
      <c r="J11" s="9"/>
      <c r="K11" s="61">
        <f>U32+U44+I66+I95+I111</f>
        <v>41</v>
      </c>
      <c r="M11" s="308"/>
      <c r="N11" s="309"/>
      <c r="O11" s="309"/>
      <c r="P11" s="58">
        <f>E11+K11</f>
        <v>175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76.571428571428569</v>
      </c>
      <c r="F13" s="5"/>
      <c r="G13" s="5"/>
      <c r="H13" s="5"/>
      <c r="I13" s="5"/>
      <c r="J13" s="11" t="s">
        <v>13</v>
      </c>
      <c r="K13" s="49">
        <f>K11*100/P11</f>
        <v>23.428571428571427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19</v>
      </c>
      <c r="D16" s="295"/>
      <c r="E16" s="296"/>
      <c r="F16" s="16">
        <f>G32</f>
        <v>18</v>
      </c>
      <c r="G16" s="235"/>
      <c r="H16" s="236"/>
      <c r="I16" s="15">
        <f>S32</f>
        <v>195</v>
      </c>
      <c r="J16" s="301"/>
      <c r="K16" s="302"/>
      <c r="L16" s="16">
        <f>U42</f>
        <v>14</v>
      </c>
      <c r="M16" s="253"/>
      <c r="N16" s="254"/>
      <c r="O16" s="17">
        <f>U44</f>
        <v>4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236</v>
      </c>
      <c r="S17" s="34">
        <v>7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12</v>
      </c>
      <c r="R23" s="3">
        <v>4</v>
      </c>
      <c r="S23" s="32">
        <f t="shared" si="1"/>
        <v>48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65</v>
      </c>
      <c r="T30" s="36" t="s">
        <v>39</v>
      </c>
      <c r="U30" s="3">
        <f>SUM(S21:S23)+(S27+S28)</f>
        <v>65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195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7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7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14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18</v>
      </c>
      <c r="R44" s="10"/>
      <c r="S44" s="10"/>
      <c r="T44" s="36" t="s">
        <v>42</v>
      </c>
      <c r="U44" s="3">
        <f>Q38+Q40+Q42</f>
        <v>4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>
        <v>7</v>
      </c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/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289"/>
      <c r="M63" s="23" t="s">
        <v>310</v>
      </c>
      <c r="P63" s="10"/>
      <c r="Q63" s="3">
        <v>12</v>
      </c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/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/>
      <c r="F66" s="10"/>
      <c r="G66" s="10"/>
      <c r="H66" s="36" t="s">
        <v>42</v>
      </c>
      <c r="I66" s="3">
        <f>SUM(E49:E66)</f>
        <v>5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19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>
        <v>4</v>
      </c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89"/>
      <c r="M79" s="27" t="s">
        <v>311</v>
      </c>
      <c r="N79" s="10"/>
      <c r="O79" s="10"/>
      <c r="P79" s="10"/>
      <c r="Q79" s="3">
        <v>8</v>
      </c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>
        <v>14</v>
      </c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>
        <v>11</v>
      </c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4</v>
      </c>
      <c r="F95" s="10"/>
      <c r="G95" s="10"/>
      <c r="H95" s="36" t="s">
        <v>42</v>
      </c>
      <c r="I95" s="3">
        <f>SUM(E70:E95)</f>
        <v>32</v>
      </c>
      <c r="J95" s="10"/>
      <c r="K95" s="289"/>
      <c r="M95" s="27" t="s">
        <v>125</v>
      </c>
      <c r="N95" s="10"/>
      <c r="O95" s="10"/>
      <c r="P95" s="10"/>
      <c r="Q95" s="3">
        <v>19</v>
      </c>
      <c r="R95" s="10"/>
      <c r="S95" s="10"/>
      <c r="T95" s="36" t="s">
        <v>39</v>
      </c>
      <c r="U95" s="3">
        <f>SUM(Q70:Q95)</f>
        <v>35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1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74"/>
      <c r="U3" s="174"/>
      <c r="V3" s="174"/>
      <c r="W3" s="188"/>
      <c r="X3" s="68"/>
    </row>
    <row r="4" spans="1:24" ht="15" customHeight="1" thickBot="1" x14ac:dyDescent="0.3">
      <c r="Q4" s="68"/>
      <c r="R4" s="126"/>
      <c r="S4" s="126"/>
      <c r="T4" s="171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139</v>
      </c>
      <c r="D5" s="2" t="s">
        <v>4</v>
      </c>
      <c r="E5" s="1" t="s">
        <v>5</v>
      </c>
      <c r="G5" s="3" t="s">
        <v>228</v>
      </c>
      <c r="I5" s="1" t="s">
        <v>6</v>
      </c>
      <c r="K5" s="3">
        <v>7</v>
      </c>
      <c r="M5" s="224" t="s">
        <v>204</v>
      </c>
      <c r="N5" s="225"/>
      <c r="O5" s="225"/>
      <c r="P5" s="226"/>
      <c r="Q5" s="68"/>
      <c r="R5" s="175" t="s">
        <v>348</v>
      </c>
      <c r="S5" s="175"/>
      <c r="T5" s="175"/>
      <c r="U5" s="175"/>
      <c r="V5" s="175"/>
      <c r="W5" s="68"/>
      <c r="X5" s="68"/>
    </row>
    <row r="6" spans="1:24" ht="15.75" thickBot="1" x14ac:dyDescent="0.3">
      <c r="M6" s="265" t="s">
        <v>203</v>
      </c>
      <c r="N6" s="266"/>
      <c r="O6" s="266" t="s">
        <v>205</v>
      </c>
      <c r="P6" s="267"/>
      <c r="Q6" s="68"/>
      <c r="R6" s="175"/>
      <c r="S6" s="175"/>
      <c r="T6" s="175"/>
      <c r="U6" s="175"/>
      <c r="V6" s="175"/>
      <c r="W6" s="68"/>
      <c r="X6" s="68"/>
    </row>
    <row r="7" spans="1:24" ht="14.25" customHeight="1" thickBot="1" x14ac:dyDescent="0.3">
      <c r="A7" s="1" t="s">
        <v>8</v>
      </c>
      <c r="C7" s="3">
        <v>3</v>
      </c>
      <c r="D7" s="305" t="s">
        <v>9</v>
      </c>
      <c r="E7" s="305"/>
      <c r="F7" s="305"/>
      <c r="G7" s="305"/>
      <c r="H7" s="305"/>
      <c r="I7" s="305"/>
      <c r="J7" s="305"/>
      <c r="K7" s="305"/>
      <c r="M7" s="227" t="s">
        <v>196</v>
      </c>
      <c r="N7" s="228"/>
      <c r="O7" s="229" t="s">
        <v>196</v>
      </c>
      <c r="P7" s="230"/>
      <c r="Q7" s="68"/>
      <c r="R7" s="175"/>
      <c r="S7" s="175"/>
      <c r="T7" s="175"/>
      <c r="U7" s="175"/>
      <c r="V7" s="175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75"/>
      <c r="S8" s="175"/>
      <c r="T8" s="175"/>
      <c r="U8" s="175"/>
      <c r="V8" s="175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7" t="s">
        <v>349</v>
      </c>
      <c r="S9" s="287"/>
      <c r="T9" s="287"/>
      <c r="U9" s="287"/>
      <c r="V9" s="287"/>
      <c r="W9" s="287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6" t="s">
        <v>10</v>
      </c>
      <c r="N10" s="307"/>
      <c r="O10" s="307"/>
      <c r="P10" s="57"/>
      <c r="Q10" s="177"/>
      <c r="R10" s="209" t="s">
        <v>217</v>
      </c>
      <c r="S10" s="209"/>
      <c r="T10" s="209"/>
      <c r="U10" s="209"/>
      <c r="V10" s="178" t="s">
        <v>350</v>
      </c>
      <c r="W10" s="189" t="s">
        <v>351</v>
      </c>
      <c r="X10" s="68"/>
    </row>
    <row r="11" spans="1:24" x14ac:dyDescent="0.25">
      <c r="A11" s="45" t="s">
        <v>11</v>
      </c>
      <c r="B11" s="6"/>
      <c r="C11" s="7"/>
      <c r="D11" s="7"/>
      <c r="E11" s="64">
        <f>U30+U42+U66+U95+U111</f>
        <v>23</v>
      </c>
      <c r="F11" s="5"/>
      <c r="G11" s="53" t="s">
        <v>12</v>
      </c>
      <c r="H11" s="8"/>
      <c r="I11" s="9"/>
      <c r="J11" s="9"/>
      <c r="K11" s="61">
        <f>U32+U44+I66+I95+I111</f>
        <v>10</v>
      </c>
      <c r="M11" s="308"/>
      <c r="N11" s="309"/>
      <c r="O11" s="309"/>
      <c r="P11" s="58">
        <f>E11+K11</f>
        <v>33</v>
      </c>
      <c r="Q11" s="179"/>
      <c r="R11" s="180" t="s">
        <v>352</v>
      </c>
      <c r="S11" s="106"/>
      <c r="T11" s="170"/>
      <c r="U11" s="172"/>
      <c r="V11" s="181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0"/>
      <c r="N12" s="311"/>
      <c r="O12" s="311"/>
      <c r="P12" s="59"/>
      <c r="Q12" s="68"/>
      <c r="R12" s="182" t="s">
        <v>353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13</v>
      </c>
      <c r="E13" s="41">
        <f>E11*100/P11</f>
        <v>69.696969696969703</v>
      </c>
      <c r="F13" s="5"/>
      <c r="G13" s="5"/>
      <c r="H13" s="5"/>
      <c r="I13" s="5"/>
      <c r="J13" s="11" t="s">
        <v>13</v>
      </c>
      <c r="K13" s="49">
        <f>K11*100/P11</f>
        <v>30.303030303030305</v>
      </c>
      <c r="Q13" s="68"/>
      <c r="R13" s="183" t="s">
        <v>354</v>
      </c>
      <c r="S13" s="106"/>
      <c r="T13" s="106"/>
      <c r="U13" s="106"/>
      <c r="V13" s="184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85" t="s">
        <v>348</v>
      </c>
      <c r="S14" s="186"/>
      <c r="T14" s="210" t="s">
        <v>358</v>
      </c>
      <c r="U14" s="211"/>
      <c r="V14" s="212"/>
      <c r="W14" s="68"/>
      <c r="X14" s="68"/>
    </row>
    <row r="15" spans="1:24" ht="13.5" customHeight="1" thickBot="1" x14ac:dyDescent="0.3">
      <c r="A15" s="233" t="s">
        <v>14</v>
      </c>
      <c r="B15" s="234"/>
      <c r="C15" s="13"/>
      <c r="D15" s="293" t="s">
        <v>15</v>
      </c>
      <c r="E15" s="294"/>
      <c r="F15" s="14"/>
      <c r="G15" s="233" t="s">
        <v>16</v>
      </c>
      <c r="H15" s="234"/>
      <c r="I15" s="13"/>
      <c r="J15" s="299" t="s">
        <v>189</v>
      </c>
      <c r="K15" s="300"/>
      <c r="L15" s="14"/>
      <c r="M15" s="251" t="s">
        <v>188</v>
      </c>
      <c r="N15" s="252"/>
      <c r="O15" s="13"/>
      <c r="Q15" s="187"/>
      <c r="R15" s="187"/>
      <c r="S15" s="187"/>
      <c r="T15" s="187"/>
      <c r="U15" s="187"/>
      <c r="V15" s="187"/>
      <c r="W15" s="187"/>
    </row>
    <row r="16" spans="1:24" ht="15.75" customHeight="1" x14ac:dyDescent="0.25">
      <c r="A16" s="235"/>
      <c r="B16" s="236"/>
      <c r="C16" s="15">
        <f>E44</f>
        <v>17</v>
      </c>
      <c r="D16" s="295"/>
      <c r="E16" s="296"/>
      <c r="F16" s="16">
        <f>G32</f>
        <v>18</v>
      </c>
      <c r="G16" s="235"/>
      <c r="H16" s="236"/>
      <c r="I16" s="15">
        <f>S32</f>
        <v>24</v>
      </c>
      <c r="J16" s="301"/>
      <c r="K16" s="302"/>
      <c r="L16" s="16">
        <f>U42</f>
        <v>3</v>
      </c>
      <c r="M16" s="253"/>
      <c r="N16" s="254"/>
      <c r="O16" s="17">
        <f>U44</f>
        <v>1</v>
      </c>
      <c r="R16" s="111" t="s">
        <v>229</v>
      </c>
      <c r="S16" s="112" t="s">
        <v>232</v>
      </c>
      <c r="T16" s="113" t="s">
        <v>231</v>
      </c>
    </row>
    <row r="17" spans="1:23" ht="13.5" customHeight="1" thickBot="1" x14ac:dyDescent="0.3">
      <c r="A17" s="237"/>
      <c r="B17" s="238"/>
      <c r="C17" s="18"/>
      <c r="D17" s="297"/>
      <c r="E17" s="298"/>
      <c r="F17" s="19"/>
      <c r="G17" s="237"/>
      <c r="H17" s="238"/>
      <c r="I17" s="18"/>
      <c r="J17" s="303"/>
      <c r="K17" s="304"/>
      <c r="L17" s="19"/>
      <c r="M17" s="255"/>
      <c r="N17" s="256"/>
      <c r="O17" s="20"/>
      <c r="R17" s="33" t="s">
        <v>235</v>
      </c>
      <c r="S17" s="34">
        <v>40</v>
      </c>
      <c r="T17" s="35" t="s">
        <v>234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19</v>
      </c>
      <c r="F19" s="25" t="s">
        <v>20</v>
      </c>
      <c r="G19" s="26" t="s">
        <v>21</v>
      </c>
      <c r="H19" s="4"/>
      <c r="I19" s="4"/>
      <c r="J19" s="4"/>
      <c r="K19" s="288" t="s">
        <v>17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88" t="s">
        <v>18</v>
      </c>
    </row>
    <row r="20" spans="1:23" ht="15.75" thickBot="1" x14ac:dyDescent="0.3">
      <c r="A20" s="67" t="s">
        <v>156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89"/>
      <c r="L20" s="10"/>
      <c r="M20" s="23"/>
      <c r="N20" s="10"/>
      <c r="O20" s="10"/>
      <c r="P20" s="10"/>
      <c r="Q20" s="24" t="s">
        <v>19</v>
      </c>
      <c r="R20" s="25" t="s">
        <v>20</v>
      </c>
      <c r="S20" s="26" t="s">
        <v>21</v>
      </c>
      <c r="T20" s="10"/>
      <c r="U20" s="5"/>
      <c r="V20" s="5"/>
      <c r="W20" s="289"/>
    </row>
    <row r="21" spans="1:23" x14ac:dyDescent="0.25">
      <c r="A21" s="27" t="s">
        <v>22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89"/>
      <c r="L21" s="10"/>
      <c r="M21" s="27" t="s">
        <v>23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89"/>
    </row>
    <row r="22" spans="1:23" x14ac:dyDescent="0.25">
      <c r="A22" s="27" t="s">
        <v>24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89"/>
      <c r="L22" s="10"/>
      <c r="M22" s="27" t="s">
        <v>25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89"/>
    </row>
    <row r="23" spans="1:23" x14ac:dyDescent="0.25">
      <c r="A23" s="27" t="s">
        <v>26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89"/>
      <c r="L23" s="10"/>
      <c r="M23" s="27" t="s">
        <v>25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289"/>
    </row>
    <row r="24" spans="1:23" x14ac:dyDescent="0.25">
      <c r="A24" s="27" t="s">
        <v>27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89"/>
      <c r="L24" s="10"/>
      <c r="M24" s="27" t="s">
        <v>28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89"/>
    </row>
    <row r="25" spans="1:23" x14ac:dyDescent="0.25">
      <c r="A25" s="27" t="s">
        <v>29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89"/>
      <c r="L25" s="10"/>
      <c r="M25" s="27" t="s">
        <v>30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89"/>
    </row>
    <row r="26" spans="1:23" x14ac:dyDescent="0.25">
      <c r="A26" s="27" t="s">
        <v>31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89"/>
      <c r="L26" s="10"/>
      <c r="M26" s="27" t="s">
        <v>32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89"/>
    </row>
    <row r="27" spans="1:23" x14ac:dyDescent="0.25">
      <c r="A27" s="27" t="s">
        <v>33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89"/>
      <c r="L27" s="10"/>
      <c r="M27" s="27" t="s">
        <v>34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89"/>
    </row>
    <row r="28" spans="1:23" ht="15.75" thickBot="1" x14ac:dyDescent="0.3">
      <c r="A28" s="27" t="s">
        <v>35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89"/>
      <c r="L28" s="10"/>
      <c r="M28" s="27" t="s">
        <v>36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8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8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89"/>
    </row>
    <row r="30" spans="1:23" x14ac:dyDescent="0.25">
      <c r="A30" s="27" t="s">
        <v>37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89"/>
      <c r="L30" s="10"/>
      <c r="M30" s="27" t="s">
        <v>38</v>
      </c>
      <c r="N30" s="10"/>
      <c r="O30" s="10"/>
      <c r="P30" s="10"/>
      <c r="Q30" s="10"/>
      <c r="R30" s="10"/>
      <c r="S30" s="3">
        <f>SUM(S21:S28)</f>
        <v>8</v>
      </c>
      <c r="T30" s="36" t="s">
        <v>39</v>
      </c>
      <c r="U30" s="3">
        <f>SUM(S21:S23)+(S27+S28)</f>
        <v>8</v>
      </c>
      <c r="V30" s="10"/>
      <c r="W30" s="28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8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89"/>
    </row>
    <row r="32" spans="1:23" x14ac:dyDescent="0.25">
      <c r="A32" s="27" t="s">
        <v>40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89"/>
      <c r="M32" s="27" t="s">
        <v>41</v>
      </c>
      <c r="N32" s="10"/>
      <c r="O32" s="10"/>
      <c r="P32" s="10"/>
      <c r="Q32" s="10"/>
      <c r="R32" s="10"/>
      <c r="S32" s="3">
        <f>S30*C7</f>
        <v>24</v>
      </c>
      <c r="T32" s="36" t="s">
        <v>42</v>
      </c>
      <c r="U32" s="3">
        <f>SUM(S24:S26)+SUM(S27:S28)</f>
        <v>0</v>
      </c>
      <c r="V32" s="10"/>
      <c r="W32" s="28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88" t="s">
        <v>14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88" t="s">
        <v>43</v>
      </c>
    </row>
    <row r="36" spans="1:23" x14ac:dyDescent="0.25">
      <c r="A36" s="23"/>
      <c r="B36" s="10"/>
      <c r="C36" s="10"/>
      <c r="D36" s="10"/>
      <c r="E36" s="92" t="s">
        <v>187</v>
      </c>
      <c r="F36" s="10"/>
      <c r="G36" s="10"/>
      <c r="H36" s="10"/>
      <c r="I36" s="10"/>
      <c r="J36" s="10"/>
      <c r="K36" s="289"/>
      <c r="M36" s="23"/>
      <c r="N36" s="10"/>
      <c r="O36" s="10"/>
      <c r="P36" s="10"/>
      <c r="Q36" s="92" t="s">
        <v>187</v>
      </c>
      <c r="R36" s="10"/>
      <c r="S36" s="10"/>
      <c r="T36" s="10"/>
      <c r="U36" s="10"/>
      <c r="V36" s="10"/>
      <c r="W36" s="289"/>
    </row>
    <row r="37" spans="1:23" x14ac:dyDescent="0.25">
      <c r="A37" s="27" t="s">
        <v>44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1"/>
      <c r="M37" s="27" t="s">
        <v>45</v>
      </c>
      <c r="N37" s="10"/>
      <c r="O37" s="10"/>
      <c r="P37" s="10"/>
      <c r="Q37" s="3">
        <v>3</v>
      </c>
      <c r="R37" s="10"/>
      <c r="S37" s="10"/>
      <c r="T37" s="10"/>
      <c r="U37" s="10"/>
      <c r="V37" s="10"/>
      <c r="W37" s="291"/>
    </row>
    <row r="38" spans="1:23" x14ac:dyDescent="0.25">
      <c r="A38" s="27" t="s">
        <v>46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1"/>
      <c r="M38" s="27" t="s">
        <v>47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291"/>
    </row>
    <row r="39" spans="1:23" x14ac:dyDescent="0.25">
      <c r="A39" s="27" t="s">
        <v>345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1"/>
      <c r="M39" s="27" t="s">
        <v>49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1"/>
    </row>
    <row r="40" spans="1:23" x14ac:dyDescent="0.25">
      <c r="A40" s="27" t="s">
        <v>50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1"/>
      <c r="M40" s="27" t="s">
        <v>51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1"/>
    </row>
    <row r="41" spans="1:23" x14ac:dyDescent="0.25">
      <c r="A41" s="27" t="s">
        <v>52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1"/>
      <c r="M41" s="27" t="s">
        <v>53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1"/>
    </row>
    <row r="42" spans="1:23" x14ac:dyDescent="0.25">
      <c r="A42" s="27" t="s">
        <v>54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1"/>
      <c r="M42" s="27" t="s">
        <v>55</v>
      </c>
      <c r="N42" s="10"/>
      <c r="O42" s="10"/>
      <c r="P42" s="10"/>
      <c r="Q42" s="3">
        <v>0</v>
      </c>
      <c r="R42" s="10"/>
      <c r="S42" s="10"/>
      <c r="T42" s="36" t="s">
        <v>39</v>
      </c>
      <c r="U42" s="3">
        <f>Q37+Q39+Q41</f>
        <v>3</v>
      </c>
      <c r="V42" s="10"/>
      <c r="W42" s="29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1"/>
    </row>
    <row r="44" spans="1:23" x14ac:dyDescent="0.25">
      <c r="A44" s="27" t="s">
        <v>56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1"/>
      <c r="M44" s="27" t="s">
        <v>57</v>
      </c>
      <c r="N44" s="10"/>
      <c r="O44" s="10"/>
      <c r="P44" s="10"/>
      <c r="Q44" s="3">
        <f>SUM(Q37:Q42)</f>
        <v>4</v>
      </c>
      <c r="R44" s="10"/>
      <c r="S44" s="10"/>
      <c r="T44" s="36" t="s">
        <v>42</v>
      </c>
      <c r="U44" s="3">
        <f>Q38+Q40+Q42</f>
        <v>1</v>
      </c>
      <c r="V44" s="10"/>
      <c r="W44" s="29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88" t="s">
        <v>58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88" t="s">
        <v>59</v>
      </c>
    </row>
    <row r="48" spans="1:23" x14ac:dyDescent="0.25">
      <c r="A48" s="23"/>
      <c r="B48" s="10"/>
      <c r="C48" s="10"/>
      <c r="D48" s="10"/>
      <c r="E48" s="92" t="s">
        <v>187</v>
      </c>
      <c r="F48" s="10"/>
      <c r="G48" s="10"/>
      <c r="H48" s="10"/>
      <c r="I48" s="10"/>
      <c r="J48" s="10"/>
      <c r="K48" s="289"/>
      <c r="M48" s="23"/>
      <c r="N48" s="10"/>
      <c r="O48" s="10"/>
      <c r="P48" s="10"/>
      <c r="Q48" s="92" t="s">
        <v>187</v>
      </c>
      <c r="R48" s="10"/>
      <c r="S48" s="10"/>
      <c r="T48" s="10"/>
      <c r="U48" s="10"/>
      <c r="V48" s="10"/>
      <c r="W48" s="289"/>
    </row>
    <row r="49" spans="1:23" x14ac:dyDescent="0.25">
      <c r="A49" s="27" t="s">
        <v>60</v>
      </c>
      <c r="B49" s="10"/>
      <c r="C49" s="10"/>
      <c r="D49" s="10"/>
      <c r="E49" s="3"/>
      <c r="F49" s="10"/>
      <c r="G49" s="10"/>
      <c r="H49" s="10"/>
      <c r="I49" s="10"/>
      <c r="J49" s="10"/>
      <c r="K49" s="289"/>
      <c r="M49" s="27" t="s">
        <v>61</v>
      </c>
      <c r="N49" s="10"/>
      <c r="O49" s="10"/>
      <c r="P49" s="10"/>
      <c r="Q49" s="3"/>
      <c r="R49" s="10"/>
      <c r="S49" s="10"/>
      <c r="T49" s="10"/>
      <c r="U49" s="10"/>
      <c r="V49" s="10"/>
      <c r="W49" s="289"/>
    </row>
    <row r="50" spans="1:23" x14ac:dyDescent="0.25">
      <c r="A50" s="27" t="s">
        <v>62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289"/>
      <c r="M50" s="27" t="s">
        <v>63</v>
      </c>
      <c r="N50" s="10"/>
      <c r="O50" s="10"/>
      <c r="P50" s="10"/>
      <c r="Q50" s="3"/>
      <c r="R50" s="10"/>
      <c r="S50" s="10"/>
      <c r="T50" s="10"/>
      <c r="U50" s="10"/>
      <c r="V50" s="10"/>
      <c r="W50" s="289"/>
    </row>
    <row r="51" spans="1:23" x14ac:dyDescent="0.25">
      <c r="A51" s="27" t="s">
        <v>64</v>
      </c>
      <c r="B51" s="10"/>
      <c r="C51" s="10"/>
      <c r="D51" s="10"/>
      <c r="E51" s="3"/>
      <c r="F51" s="10"/>
      <c r="G51" s="10"/>
      <c r="H51" s="10"/>
      <c r="I51" s="10"/>
      <c r="J51" s="10"/>
      <c r="K51" s="289"/>
      <c r="M51" s="27" t="s">
        <v>65</v>
      </c>
      <c r="N51" s="10"/>
      <c r="O51" s="10"/>
      <c r="P51" s="10"/>
      <c r="Q51" s="3"/>
      <c r="R51" s="10"/>
      <c r="S51" s="10"/>
      <c r="T51" s="10"/>
      <c r="U51" s="10"/>
      <c r="V51" s="10"/>
      <c r="W51" s="289"/>
    </row>
    <row r="52" spans="1:23" x14ac:dyDescent="0.25">
      <c r="A52" s="27" t="s">
        <v>66</v>
      </c>
      <c r="B52" s="10"/>
      <c r="C52" s="10"/>
      <c r="D52" s="10"/>
      <c r="E52" s="3"/>
      <c r="F52" s="10"/>
      <c r="G52" s="10"/>
      <c r="H52" s="10"/>
      <c r="I52" s="10"/>
      <c r="J52" s="10"/>
      <c r="K52" s="289"/>
      <c r="M52" s="27" t="s">
        <v>67</v>
      </c>
      <c r="N52" s="10"/>
      <c r="O52" s="10"/>
      <c r="P52" s="10"/>
      <c r="Q52" s="3"/>
      <c r="R52" s="10"/>
      <c r="S52" s="10"/>
      <c r="T52" s="10"/>
      <c r="U52" s="10"/>
      <c r="V52" s="10"/>
      <c r="W52" s="289"/>
    </row>
    <row r="53" spans="1:23" x14ac:dyDescent="0.25">
      <c r="A53" s="27" t="s">
        <v>68</v>
      </c>
      <c r="B53" s="10"/>
      <c r="C53" s="10"/>
      <c r="D53" s="10"/>
      <c r="E53" s="3"/>
      <c r="F53" s="10"/>
      <c r="G53" s="10"/>
      <c r="H53" s="10"/>
      <c r="I53" s="10"/>
      <c r="J53" s="10"/>
      <c r="K53" s="289"/>
      <c r="M53" s="27" t="s">
        <v>69</v>
      </c>
      <c r="N53" s="10"/>
      <c r="O53" s="10"/>
      <c r="P53" s="10"/>
      <c r="Q53" s="3"/>
      <c r="R53" s="10"/>
      <c r="S53" s="10"/>
      <c r="T53" s="10"/>
      <c r="U53" s="10"/>
      <c r="V53" s="10"/>
      <c r="W53" s="289"/>
    </row>
    <row r="54" spans="1:23" x14ac:dyDescent="0.25">
      <c r="A54" s="27" t="s">
        <v>70</v>
      </c>
      <c r="B54" s="10"/>
      <c r="C54" s="10"/>
      <c r="D54" s="10"/>
      <c r="E54" s="3"/>
      <c r="F54" s="10"/>
      <c r="G54" s="10"/>
      <c r="H54" s="10"/>
      <c r="I54" s="10"/>
      <c r="J54" s="10"/>
      <c r="K54" s="289"/>
      <c r="M54" s="27" t="s">
        <v>71</v>
      </c>
      <c r="N54" s="10"/>
      <c r="O54" s="10"/>
      <c r="P54" s="10"/>
      <c r="Q54" s="3"/>
      <c r="R54" s="10"/>
      <c r="S54" s="10"/>
      <c r="T54" s="10"/>
      <c r="U54" s="10"/>
      <c r="V54" s="10"/>
      <c r="W54" s="289"/>
    </row>
    <row r="55" spans="1:23" x14ac:dyDescent="0.25">
      <c r="A55" s="27" t="s">
        <v>72</v>
      </c>
      <c r="B55" s="10"/>
      <c r="C55" s="10"/>
      <c r="D55" s="10"/>
      <c r="E55" s="3"/>
      <c r="F55" s="10"/>
      <c r="G55" s="10"/>
      <c r="H55" s="10"/>
      <c r="I55" s="10"/>
      <c r="J55" s="10"/>
      <c r="K55" s="289"/>
      <c r="M55" s="27" t="s">
        <v>73</v>
      </c>
      <c r="N55" s="10"/>
      <c r="O55" s="10"/>
      <c r="P55" s="10"/>
      <c r="Q55" s="3"/>
      <c r="R55" s="10"/>
      <c r="S55" s="10"/>
      <c r="T55" s="10"/>
      <c r="U55" s="10"/>
      <c r="V55" s="10"/>
      <c r="W55" s="289"/>
    </row>
    <row r="56" spans="1:23" x14ac:dyDescent="0.25">
      <c r="A56" s="27" t="s">
        <v>74</v>
      </c>
      <c r="B56" s="10"/>
      <c r="C56" s="10"/>
      <c r="D56" s="10"/>
      <c r="E56" s="3"/>
      <c r="F56" s="10"/>
      <c r="G56" s="10"/>
      <c r="H56" s="10"/>
      <c r="I56" s="10"/>
      <c r="J56" s="10"/>
      <c r="K56" s="289"/>
      <c r="M56" s="27" t="s">
        <v>75</v>
      </c>
      <c r="N56" s="10"/>
      <c r="O56" s="10"/>
      <c r="P56" s="10"/>
      <c r="Q56" s="3"/>
      <c r="R56" s="10"/>
      <c r="S56" s="10"/>
      <c r="T56" s="10"/>
      <c r="U56" s="10"/>
      <c r="V56" s="10"/>
      <c r="W56" s="289"/>
    </row>
    <row r="57" spans="1:23" x14ac:dyDescent="0.25">
      <c r="A57" s="27" t="s">
        <v>76</v>
      </c>
      <c r="B57" s="10"/>
      <c r="C57" s="10"/>
      <c r="D57" s="10"/>
      <c r="E57" s="3"/>
      <c r="F57" s="10"/>
      <c r="G57" s="10"/>
      <c r="H57" s="10"/>
      <c r="I57" s="10"/>
      <c r="J57" s="10"/>
      <c r="K57" s="289"/>
      <c r="M57" s="27" t="s">
        <v>77</v>
      </c>
      <c r="N57" s="10"/>
      <c r="O57" s="10"/>
      <c r="P57" s="10"/>
      <c r="Q57" s="3"/>
      <c r="R57" s="10"/>
      <c r="S57" s="10"/>
      <c r="T57" s="10"/>
      <c r="U57" s="10"/>
      <c r="V57" s="10"/>
      <c r="W57" s="289"/>
    </row>
    <row r="58" spans="1:23" x14ac:dyDescent="0.25">
      <c r="A58" s="27" t="s">
        <v>78</v>
      </c>
      <c r="B58" s="10"/>
      <c r="C58" s="10"/>
      <c r="D58" s="10"/>
      <c r="E58" s="3"/>
      <c r="F58" s="10"/>
      <c r="G58" s="10"/>
      <c r="H58" s="10"/>
      <c r="I58" s="10"/>
      <c r="J58" s="10"/>
      <c r="K58" s="289"/>
      <c r="M58" s="27" t="s">
        <v>79</v>
      </c>
      <c r="N58" s="10"/>
      <c r="O58" s="10"/>
      <c r="P58" s="10"/>
      <c r="Q58" s="3"/>
      <c r="R58" s="10"/>
      <c r="S58" s="10"/>
      <c r="T58" s="10"/>
      <c r="U58" s="10"/>
      <c r="V58" s="10"/>
      <c r="W58" s="289"/>
    </row>
    <row r="59" spans="1:23" x14ac:dyDescent="0.25">
      <c r="A59" s="27" t="s">
        <v>80</v>
      </c>
      <c r="B59" s="10"/>
      <c r="C59" s="10"/>
      <c r="D59" s="10"/>
      <c r="E59" s="3"/>
      <c r="F59" s="10"/>
      <c r="G59" s="10"/>
      <c r="H59" s="10"/>
      <c r="I59" s="10"/>
      <c r="J59" s="10"/>
      <c r="K59" s="289"/>
      <c r="M59" s="27" t="s">
        <v>81</v>
      </c>
      <c r="N59" s="10"/>
      <c r="O59" s="10"/>
      <c r="P59" s="10"/>
      <c r="Q59" s="3">
        <v>4</v>
      </c>
      <c r="R59" s="10"/>
      <c r="S59" s="10"/>
      <c r="T59" s="10"/>
      <c r="U59" s="10"/>
      <c r="V59" s="10"/>
      <c r="W59" s="289"/>
    </row>
    <row r="60" spans="1:23" x14ac:dyDescent="0.25">
      <c r="A60" s="27" t="s">
        <v>82</v>
      </c>
      <c r="B60" s="10"/>
      <c r="C60" s="10"/>
      <c r="D60" s="10"/>
      <c r="E60" s="3"/>
      <c r="F60" s="10"/>
      <c r="G60" s="10"/>
      <c r="H60" s="10"/>
      <c r="I60" s="10"/>
      <c r="J60" s="10"/>
      <c r="K60" s="289"/>
      <c r="M60" s="27" t="s">
        <v>83</v>
      </c>
      <c r="N60" s="10"/>
      <c r="O60" s="10"/>
      <c r="P60" s="10"/>
      <c r="Q60" s="3"/>
      <c r="R60" s="10"/>
      <c r="S60" s="10"/>
      <c r="T60" s="10"/>
      <c r="U60" s="10"/>
      <c r="V60" s="10"/>
      <c r="W60" s="289"/>
    </row>
    <row r="61" spans="1:23" x14ac:dyDescent="0.25">
      <c r="A61" s="27" t="s">
        <v>84</v>
      </c>
      <c r="B61" s="10"/>
      <c r="C61" s="10"/>
      <c r="D61" s="10"/>
      <c r="E61" s="3"/>
      <c r="F61" s="10"/>
      <c r="G61" s="10"/>
      <c r="H61" s="10"/>
      <c r="I61" s="10"/>
      <c r="J61" s="10"/>
      <c r="K61" s="289"/>
      <c r="M61" s="27" t="s">
        <v>85</v>
      </c>
      <c r="N61" s="10"/>
      <c r="O61" s="10"/>
      <c r="P61" s="10"/>
      <c r="Q61" s="3"/>
      <c r="R61" s="10"/>
      <c r="S61" s="10"/>
      <c r="T61" s="10"/>
      <c r="U61" s="10"/>
      <c r="V61" s="10"/>
      <c r="W61" s="289"/>
    </row>
    <row r="62" spans="1:23" x14ac:dyDescent="0.25">
      <c r="A62" s="27" t="s">
        <v>86</v>
      </c>
      <c r="B62" s="10"/>
      <c r="C62" s="10"/>
      <c r="D62" s="10"/>
      <c r="E62" s="3"/>
      <c r="F62" s="10"/>
      <c r="G62" s="10"/>
      <c r="H62" s="10"/>
      <c r="I62" s="10"/>
      <c r="J62" s="10"/>
      <c r="K62" s="289"/>
      <c r="M62" s="27" t="s">
        <v>87</v>
      </c>
      <c r="N62" s="10"/>
      <c r="O62" s="10"/>
      <c r="P62" s="10"/>
      <c r="Q62" s="3"/>
      <c r="R62" s="10"/>
      <c r="S62" s="10"/>
      <c r="T62" s="10"/>
      <c r="U62" s="10"/>
      <c r="V62" s="10"/>
      <c r="W62" s="289"/>
    </row>
    <row r="63" spans="1:23" x14ac:dyDescent="0.25">
      <c r="A63" s="27" t="s">
        <v>88</v>
      </c>
      <c r="B63" s="10"/>
      <c r="C63" s="10"/>
      <c r="D63" s="10"/>
      <c r="E63" s="3"/>
      <c r="F63" s="10"/>
      <c r="G63" s="10"/>
      <c r="H63" s="10"/>
      <c r="I63" s="10"/>
      <c r="J63" s="10"/>
      <c r="K63" s="289"/>
      <c r="M63" s="23"/>
      <c r="P63" s="10"/>
      <c r="Q63" s="3"/>
      <c r="R63" s="10"/>
      <c r="S63" s="10"/>
      <c r="T63" s="10"/>
      <c r="U63" s="10"/>
      <c r="V63" s="10"/>
      <c r="W63" s="289"/>
    </row>
    <row r="64" spans="1:23" x14ac:dyDescent="0.25">
      <c r="A64" s="27" t="s">
        <v>89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28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89"/>
    </row>
    <row r="65" spans="1:25" x14ac:dyDescent="0.25">
      <c r="A65" s="27" t="s">
        <v>90</v>
      </c>
      <c r="B65" s="10"/>
      <c r="C65" s="10"/>
      <c r="D65" s="10"/>
      <c r="E65" s="3"/>
      <c r="F65" s="10"/>
      <c r="G65" s="10"/>
      <c r="H65" s="10"/>
      <c r="I65" s="10"/>
      <c r="J65" s="10"/>
      <c r="K65" s="28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89"/>
    </row>
    <row r="66" spans="1:25" x14ac:dyDescent="0.25">
      <c r="A66" s="27" t="s">
        <v>91</v>
      </c>
      <c r="B66" s="10"/>
      <c r="C66" s="10"/>
      <c r="D66" s="10"/>
      <c r="E66" s="3">
        <v>1</v>
      </c>
      <c r="F66" s="10"/>
      <c r="G66" s="10"/>
      <c r="H66" s="36" t="s">
        <v>42</v>
      </c>
      <c r="I66" s="3">
        <f>SUM(E49:E66)</f>
        <v>5</v>
      </c>
      <c r="J66" s="10"/>
      <c r="K66" s="289"/>
      <c r="M66" s="23"/>
      <c r="N66" s="10"/>
      <c r="O66" s="10"/>
      <c r="P66" s="10"/>
      <c r="Q66" s="3"/>
      <c r="R66" s="10"/>
      <c r="S66" s="10"/>
      <c r="T66" s="36" t="s">
        <v>39</v>
      </c>
      <c r="U66" s="3">
        <f>SUM(Q49:Q66)</f>
        <v>4</v>
      </c>
      <c r="V66" s="10"/>
      <c r="W66" s="28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0"/>
    </row>
    <row r="69" spans="1:25" x14ac:dyDescent="0.25">
      <c r="A69" s="39"/>
      <c r="B69" s="22"/>
      <c r="C69" s="22"/>
      <c r="D69" s="22"/>
      <c r="E69" s="92" t="s">
        <v>19</v>
      </c>
      <c r="F69" s="22"/>
      <c r="G69" s="22"/>
      <c r="H69" s="22"/>
      <c r="I69" s="22"/>
      <c r="J69" s="22"/>
      <c r="K69" s="288" t="s">
        <v>92</v>
      </c>
      <c r="M69" s="39"/>
      <c r="N69" s="22"/>
      <c r="O69" s="22"/>
      <c r="P69" s="22"/>
      <c r="Q69" s="92" t="s">
        <v>19</v>
      </c>
      <c r="R69" s="22"/>
      <c r="S69" s="22"/>
      <c r="T69" s="22"/>
      <c r="U69" s="22"/>
      <c r="V69" s="22"/>
      <c r="W69" s="288" t="s">
        <v>93</v>
      </c>
      <c r="X69" s="10"/>
      <c r="Y69" s="10"/>
    </row>
    <row r="70" spans="1:25" x14ac:dyDescent="0.25">
      <c r="A70" s="27" t="s">
        <v>94</v>
      </c>
      <c r="B70" s="10"/>
      <c r="C70" s="10"/>
      <c r="D70" s="10"/>
      <c r="E70" s="3"/>
      <c r="F70" s="10"/>
      <c r="G70" s="10"/>
      <c r="H70" s="10"/>
      <c r="I70" s="10"/>
      <c r="J70" s="10"/>
      <c r="K70" s="289"/>
      <c r="M70" s="27" t="s">
        <v>94</v>
      </c>
      <c r="N70" s="10"/>
      <c r="O70" s="10"/>
      <c r="P70" s="10"/>
      <c r="Q70" s="3"/>
      <c r="R70" s="10"/>
      <c r="S70" s="10"/>
      <c r="T70" s="10"/>
      <c r="U70" s="10"/>
      <c r="V70" s="10"/>
      <c r="W70" s="289"/>
      <c r="X70" s="10"/>
      <c r="Y70" s="10"/>
    </row>
    <row r="71" spans="1:25" x14ac:dyDescent="0.25">
      <c r="A71" s="27" t="s">
        <v>95</v>
      </c>
      <c r="B71" s="10"/>
      <c r="C71" s="10"/>
      <c r="D71" s="10"/>
      <c r="E71" s="3"/>
      <c r="F71" s="10"/>
      <c r="G71" s="10"/>
      <c r="H71" s="10"/>
      <c r="I71" s="10"/>
      <c r="J71" s="10"/>
      <c r="K71" s="289"/>
      <c r="M71" s="27" t="s">
        <v>96</v>
      </c>
      <c r="N71" s="10"/>
      <c r="O71" s="10"/>
      <c r="P71" s="10"/>
      <c r="Q71" s="3"/>
      <c r="R71" s="10"/>
      <c r="S71" s="10"/>
      <c r="T71" s="10"/>
      <c r="U71" s="10"/>
      <c r="V71" s="10"/>
      <c r="W71" s="289"/>
      <c r="X71" s="10"/>
      <c r="Y71" s="10"/>
    </row>
    <row r="72" spans="1:25" x14ac:dyDescent="0.25">
      <c r="A72" s="27" t="s">
        <v>97</v>
      </c>
      <c r="B72" s="10"/>
      <c r="C72" s="10"/>
      <c r="D72" s="10"/>
      <c r="E72" s="3"/>
      <c r="F72" s="10"/>
      <c r="G72" s="10"/>
      <c r="H72" s="10"/>
      <c r="I72" s="10"/>
      <c r="J72" s="10"/>
      <c r="K72" s="289"/>
      <c r="M72" s="27" t="s">
        <v>98</v>
      </c>
      <c r="N72" s="10"/>
      <c r="O72" s="10"/>
      <c r="P72" s="10"/>
      <c r="Q72" s="3"/>
      <c r="R72" s="10"/>
      <c r="S72" s="10"/>
      <c r="T72" s="10"/>
      <c r="U72" s="10"/>
      <c r="V72" s="10"/>
      <c r="W72" s="289"/>
      <c r="X72" s="10"/>
      <c r="Y72" s="10"/>
    </row>
    <row r="73" spans="1:25" x14ac:dyDescent="0.25">
      <c r="A73" s="27" t="s">
        <v>99</v>
      </c>
      <c r="B73" s="10"/>
      <c r="C73" s="10"/>
      <c r="D73" s="10"/>
      <c r="E73" s="3"/>
      <c r="F73" s="10"/>
      <c r="G73" s="10"/>
      <c r="H73" s="10"/>
      <c r="I73" s="10"/>
      <c r="J73" s="10"/>
      <c r="K73" s="289"/>
      <c r="M73" s="27" t="s">
        <v>100</v>
      </c>
      <c r="N73" s="10"/>
      <c r="O73" s="10"/>
      <c r="P73" s="10"/>
      <c r="Q73" s="3"/>
      <c r="R73" s="10"/>
      <c r="S73" s="10"/>
      <c r="T73" s="10"/>
      <c r="U73" s="10"/>
      <c r="V73" s="10"/>
      <c r="W73" s="289"/>
      <c r="X73" s="10"/>
      <c r="Y73" s="10"/>
    </row>
    <row r="74" spans="1:25" x14ac:dyDescent="0.25">
      <c r="A74" s="27" t="s">
        <v>101</v>
      </c>
      <c r="B74" s="10"/>
      <c r="C74" s="10"/>
      <c r="D74" s="10"/>
      <c r="E74" s="3"/>
      <c r="F74" s="10"/>
      <c r="G74" s="10"/>
      <c r="H74" s="10"/>
      <c r="I74" s="10"/>
      <c r="J74" s="10"/>
      <c r="K74" s="289"/>
      <c r="M74" s="27" t="s">
        <v>101</v>
      </c>
      <c r="N74" s="10"/>
      <c r="O74" s="10"/>
      <c r="P74" s="10"/>
      <c r="Q74" s="3"/>
      <c r="R74" s="10"/>
      <c r="S74" s="10"/>
      <c r="T74" s="10"/>
      <c r="U74" s="10"/>
      <c r="V74" s="10"/>
      <c r="W74" s="289"/>
      <c r="X74" s="10"/>
      <c r="Y74" s="10"/>
    </row>
    <row r="75" spans="1:25" x14ac:dyDescent="0.25">
      <c r="A75" s="27" t="s">
        <v>102</v>
      </c>
      <c r="B75" s="10"/>
      <c r="C75" s="10"/>
      <c r="D75" s="10"/>
      <c r="E75" s="3"/>
      <c r="F75" s="10"/>
      <c r="G75" s="10"/>
      <c r="H75" s="10"/>
      <c r="I75" s="10"/>
      <c r="J75" s="10"/>
      <c r="K75" s="289"/>
      <c r="M75" s="27" t="s">
        <v>102</v>
      </c>
      <c r="N75" s="10"/>
      <c r="O75" s="10"/>
      <c r="P75" s="10"/>
      <c r="Q75" s="3"/>
      <c r="R75" s="10"/>
      <c r="S75" s="10"/>
      <c r="T75" s="10"/>
      <c r="U75" s="10"/>
      <c r="V75" s="10"/>
      <c r="W75" s="289"/>
      <c r="X75" s="10"/>
      <c r="Y75" s="10"/>
    </row>
    <row r="76" spans="1:25" x14ac:dyDescent="0.25">
      <c r="A76" s="27" t="s">
        <v>103</v>
      </c>
      <c r="B76" s="10"/>
      <c r="C76" s="10"/>
      <c r="D76" s="10"/>
      <c r="E76" s="3"/>
      <c r="F76" s="10"/>
      <c r="G76" s="10"/>
      <c r="H76" s="10"/>
      <c r="I76" s="10"/>
      <c r="J76" s="10"/>
      <c r="K76" s="289"/>
      <c r="M76" s="27" t="s">
        <v>103</v>
      </c>
      <c r="N76" s="10"/>
      <c r="O76" s="10"/>
      <c r="P76" s="10"/>
      <c r="Q76" s="3"/>
      <c r="R76" s="10"/>
      <c r="S76" s="10"/>
      <c r="T76" s="10"/>
      <c r="U76" s="10"/>
      <c r="V76" s="10"/>
      <c r="W76" s="289"/>
      <c r="X76" s="10"/>
      <c r="Y76" s="10"/>
    </row>
    <row r="77" spans="1:25" x14ac:dyDescent="0.25">
      <c r="A77" s="27" t="s">
        <v>104</v>
      </c>
      <c r="B77" s="10"/>
      <c r="C77" s="10"/>
      <c r="D77" s="10"/>
      <c r="E77" s="3"/>
      <c r="F77" s="10"/>
      <c r="G77" s="10"/>
      <c r="H77" s="10"/>
      <c r="I77" s="10"/>
      <c r="J77" s="10"/>
      <c r="K77" s="289"/>
      <c r="M77" s="27" t="s">
        <v>105</v>
      </c>
      <c r="N77" s="10"/>
      <c r="O77" s="10"/>
      <c r="P77" s="10"/>
      <c r="Q77" s="3"/>
      <c r="R77" s="10"/>
      <c r="S77" s="10"/>
      <c r="T77" s="10"/>
      <c r="U77" s="10"/>
      <c r="V77" s="10"/>
      <c r="W77" s="289"/>
      <c r="X77" s="10"/>
      <c r="Y77" s="10"/>
    </row>
    <row r="78" spans="1:25" x14ac:dyDescent="0.25">
      <c r="A78" s="27" t="s">
        <v>106</v>
      </c>
      <c r="B78" s="10"/>
      <c r="C78" s="10"/>
      <c r="D78" s="10"/>
      <c r="E78" s="3"/>
      <c r="F78" s="10"/>
      <c r="G78" s="10"/>
      <c r="H78" s="10"/>
      <c r="I78" s="10"/>
      <c r="J78" s="10"/>
      <c r="K78" s="289"/>
      <c r="M78" s="27" t="s">
        <v>107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289"/>
      <c r="X78" s="10"/>
      <c r="Y78" s="10"/>
    </row>
    <row r="79" spans="1:25" x14ac:dyDescent="0.25">
      <c r="A79" s="27" t="s">
        <v>108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8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89"/>
      <c r="X79" s="10"/>
      <c r="Y79" s="10"/>
    </row>
    <row r="80" spans="1:25" x14ac:dyDescent="0.25">
      <c r="A80" s="27" t="s">
        <v>109</v>
      </c>
      <c r="B80" s="10"/>
      <c r="C80" s="10"/>
      <c r="D80" s="10"/>
      <c r="E80" s="3"/>
      <c r="F80" s="10"/>
      <c r="G80" s="10"/>
      <c r="H80" s="10"/>
      <c r="I80" s="10"/>
      <c r="J80" s="10"/>
      <c r="K80" s="28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89"/>
      <c r="X80" s="10"/>
      <c r="Y80" s="10"/>
    </row>
    <row r="81" spans="1:25" x14ac:dyDescent="0.25">
      <c r="A81" s="27" t="s">
        <v>110</v>
      </c>
      <c r="B81" s="10"/>
      <c r="C81" s="10"/>
      <c r="D81" s="10"/>
      <c r="E81" s="3"/>
      <c r="F81" s="10"/>
      <c r="G81" s="10"/>
      <c r="H81" s="10"/>
      <c r="I81" s="10"/>
      <c r="J81" s="10"/>
      <c r="K81" s="28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89"/>
      <c r="X81" s="10"/>
      <c r="Y81" s="10"/>
    </row>
    <row r="82" spans="1:25" x14ac:dyDescent="0.25">
      <c r="A82" s="27" t="s">
        <v>111</v>
      </c>
      <c r="B82" s="10"/>
      <c r="C82" s="10"/>
      <c r="D82" s="10"/>
      <c r="E82" s="3"/>
      <c r="F82" s="10"/>
      <c r="G82" s="10"/>
      <c r="H82" s="10"/>
      <c r="I82" s="10"/>
      <c r="J82" s="10"/>
      <c r="K82" s="28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89"/>
      <c r="X82" s="10"/>
      <c r="Y82" s="10"/>
    </row>
    <row r="83" spans="1:25" x14ac:dyDescent="0.25">
      <c r="A83" s="27" t="s">
        <v>112</v>
      </c>
      <c r="B83" s="10"/>
      <c r="C83" s="10"/>
      <c r="D83" s="10"/>
      <c r="E83" s="3"/>
      <c r="F83" s="10"/>
      <c r="G83" s="10"/>
      <c r="H83" s="10"/>
      <c r="I83" s="10"/>
      <c r="J83" s="10"/>
      <c r="K83" s="28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89"/>
      <c r="X83" s="10"/>
      <c r="Y83" s="10"/>
    </row>
    <row r="84" spans="1:25" x14ac:dyDescent="0.25">
      <c r="A84" s="27" t="s">
        <v>113</v>
      </c>
      <c r="B84" s="10"/>
      <c r="C84" s="10"/>
      <c r="D84" s="10"/>
      <c r="E84" s="3"/>
      <c r="F84" s="10"/>
      <c r="G84" s="10"/>
      <c r="H84" s="10"/>
      <c r="I84" s="10"/>
      <c r="J84" s="10"/>
      <c r="K84" s="28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89"/>
      <c r="X84" s="10"/>
      <c r="Y84" s="10"/>
    </row>
    <row r="85" spans="1:25" x14ac:dyDescent="0.25">
      <c r="A85" s="27" t="s">
        <v>114</v>
      </c>
      <c r="B85" s="10"/>
      <c r="C85" s="10"/>
      <c r="D85" s="10"/>
      <c r="E85" s="3"/>
      <c r="F85" s="10"/>
      <c r="G85" s="10"/>
      <c r="H85" s="10"/>
      <c r="I85" s="10"/>
      <c r="J85" s="10"/>
      <c r="K85" s="28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89"/>
      <c r="X85" s="10"/>
      <c r="Y85" s="10"/>
    </row>
    <row r="86" spans="1:25" x14ac:dyDescent="0.25">
      <c r="A86" s="27" t="s">
        <v>115</v>
      </c>
      <c r="B86" s="10"/>
      <c r="C86" s="10"/>
      <c r="D86" s="10"/>
      <c r="E86" s="3"/>
      <c r="F86" s="10"/>
      <c r="G86" s="10"/>
      <c r="H86" s="10"/>
      <c r="I86" s="10"/>
      <c r="J86" s="10"/>
      <c r="K86" s="28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89"/>
      <c r="X86" s="10"/>
      <c r="Y86" s="10"/>
    </row>
    <row r="87" spans="1:25" x14ac:dyDescent="0.25">
      <c r="A87" s="27" t="s">
        <v>116</v>
      </c>
      <c r="B87" s="10"/>
      <c r="C87" s="10"/>
      <c r="D87" s="10"/>
      <c r="E87" s="3"/>
      <c r="F87" s="10"/>
      <c r="G87" s="10"/>
      <c r="H87" s="10"/>
      <c r="I87" s="10"/>
      <c r="J87" s="10"/>
      <c r="K87" s="28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89"/>
      <c r="X87" s="10"/>
      <c r="Y87" s="10"/>
    </row>
    <row r="88" spans="1:25" x14ac:dyDescent="0.25">
      <c r="A88" s="27" t="s">
        <v>117</v>
      </c>
      <c r="B88" s="10"/>
      <c r="C88" s="10"/>
      <c r="D88" s="10"/>
      <c r="E88" s="3"/>
      <c r="F88" s="10"/>
      <c r="G88" s="10"/>
      <c r="H88" s="10"/>
      <c r="I88" s="10"/>
      <c r="J88" s="10"/>
      <c r="K88" s="28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89"/>
      <c r="X88" s="10"/>
      <c r="Y88" s="10"/>
    </row>
    <row r="89" spans="1:25" x14ac:dyDescent="0.25">
      <c r="A89" s="27" t="s">
        <v>118</v>
      </c>
      <c r="B89" s="10"/>
      <c r="C89" s="10"/>
      <c r="D89" s="10"/>
      <c r="E89" s="3"/>
      <c r="F89" s="10"/>
      <c r="G89" s="10"/>
      <c r="H89" s="10"/>
      <c r="I89" s="10"/>
      <c r="J89" s="10"/>
      <c r="K89" s="28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89"/>
      <c r="X89" s="10"/>
      <c r="Y89" s="10"/>
    </row>
    <row r="90" spans="1:25" x14ac:dyDescent="0.25">
      <c r="A90" s="27" t="s">
        <v>119</v>
      </c>
      <c r="B90" s="10"/>
      <c r="C90" s="10"/>
      <c r="D90" s="10"/>
      <c r="E90" s="3"/>
      <c r="F90" s="10"/>
      <c r="G90" s="10"/>
      <c r="H90" s="10"/>
      <c r="I90" s="10"/>
      <c r="J90" s="10"/>
      <c r="K90" s="28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89"/>
      <c r="X90" s="10"/>
      <c r="Y90" s="10"/>
    </row>
    <row r="91" spans="1:25" x14ac:dyDescent="0.25">
      <c r="A91" s="27" t="s">
        <v>120</v>
      </c>
      <c r="B91" s="10"/>
      <c r="C91" s="10"/>
      <c r="D91" s="10"/>
      <c r="E91" s="3"/>
      <c r="F91" s="10"/>
      <c r="G91" s="10"/>
      <c r="H91" s="10"/>
      <c r="I91" s="10"/>
      <c r="J91" s="10"/>
      <c r="K91" s="28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89"/>
    </row>
    <row r="92" spans="1:25" x14ac:dyDescent="0.25">
      <c r="A92" s="27" t="s">
        <v>121</v>
      </c>
      <c r="B92" s="10"/>
      <c r="C92" s="10"/>
      <c r="D92" s="10"/>
      <c r="E92" s="3"/>
      <c r="F92" s="10"/>
      <c r="G92" s="10"/>
      <c r="H92" s="10"/>
      <c r="I92" s="10"/>
      <c r="J92" s="10"/>
      <c r="K92" s="28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89"/>
    </row>
    <row r="93" spans="1:25" x14ac:dyDescent="0.25">
      <c r="A93" s="27" t="s">
        <v>122</v>
      </c>
      <c r="B93" s="10"/>
      <c r="C93" s="10"/>
      <c r="D93" s="10"/>
      <c r="E93" s="3"/>
      <c r="F93" s="10"/>
      <c r="G93" s="10"/>
      <c r="H93" s="10"/>
      <c r="I93" s="10"/>
      <c r="J93" s="10"/>
      <c r="K93" s="28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89"/>
    </row>
    <row r="94" spans="1:25" x14ac:dyDescent="0.25">
      <c r="A94" s="27" t="s">
        <v>123</v>
      </c>
      <c r="B94" s="10"/>
      <c r="C94" s="10"/>
      <c r="D94" s="10"/>
      <c r="E94" s="3"/>
      <c r="F94" s="10"/>
      <c r="G94" s="10"/>
      <c r="H94" s="10"/>
      <c r="I94" s="10"/>
      <c r="J94" s="10"/>
      <c r="K94" s="289"/>
      <c r="M94" s="27" t="s">
        <v>123</v>
      </c>
      <c r="N94" s="10"/>
      <c r="O94" s="10"/>
      <c r="P94" s="10"/>
      <c r="Q94" s="3"/>
      <c r="R94" s="10"/>
      <c r="S94" s="10"/>
      <c r="T94" s="10"/>
      <c r="U94" s="10"/>
      <c r="V94" s="10"/>
      <c r="W94" s="289"/>
      <c r="X94" s="10"/>
      <c r="Y94" s="10"/>
    </row>
    <row r="95" spans="1:25" x14ac:dyDescent="0.25">
      <c r="A95" s="27" t="s">
        <v>124</v>
      </c>
      <c r="B95" s="10"/>
      <c r="C95" s="10"/>
      <c r="D95" s="10"/>
      <c r="E95" s="3">
        <v>3</v>
      </c>
      <c r="F95" s="10"/>
      <c r="G95" s="10"/>
      <c r="H95" s="36" t="s">
        <v>42</v>
      </c>
      <c r="I95" s="3">
        <f>SUM(E70:E95)</f>
        <v>4</v>
      </c>
      <c r="J95" s="10"/>
      <c r="K95" s="289"/>
      <c r="M95" s="27" t="s">
        <v>125</v>
      </c>
      <c r="N95" s="10"/>
      <c r="O95" s="10"/>
      <c r="P95" s="10"/>
      <c r="Q95" s="3">
        <v>4</v>
      </c>
      <c r="R95" s="10"/>
      <c r="S95" s="10"/>
      <c r="T95" s="36" t="s">
        <v>39</v>
      </c>
      <c r="U95" s="3">
        <f>SUM(Q70:Q95)</f>
        <v>8</v>
      </c>
      <c r="V95" s="10"/>
      <c r="W95" s="28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8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8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88" t="s">
        <v>126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88" t="s">
        <v>127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19</v>
      </c>
      <c r="F100" s="10"/>
      <c r="G100" s="10"/>
      <c r="H100" s="10"/>
      <c r="I100" s="10"/>
      <c r="J100" s="10"/>
      <c r="K100" s="289"/>
      <c r="M100" s="23"/>
      <c r="N100" s="10"/>
      <c r="O100" s="10"/>
      <c r="P100" s="10"/>
      <c r="Q100" s="92" t="s">
        <v>19</v>
      </c>
      <c r="R100" s="10"/>
      <c r="S100" s="10"/>
      <c r="T100" s="10"/>
      <c r="U100" s="10"/>
      <c r="V100" s="10"/>
      <c r="W100" s="289"/>
      <c r="X100" s="10"/>
      <c r="Y100" s="10"/>
    </row>
    <row r="101" spans="1:25" x14ac:dyDescent="0.25">
      <c r="A101" s="27" t="s">
        <v>128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89"/>
      <c r="M101" s="27" t="s">
        <v>128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89"/>
      <c r="X101" s="10"/>
      <c r="Y101" s="10"/>
    </row>
    <row r="102" spans="1:25" x14ac:dyDescent="0.25">
      <c r="A102" s="27" t="s">
        <v>129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89"/>
      <c r="M102" s="27" t="s">
        <v>129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89"/>
      <c r="X102" s="10"/>
      <c r="Y102" s="10"/>
    </row>
    <row r="103" spans="1:25" x14ac:dyDescent="0.25">
      <c r="A103" s="27" t="s">
        <v>130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89"/>
      <c r="M103" s="27" t="s">
        <v>130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89"/>
      <c r="X103" s="10"/>
      <c r="Y103" s="10"/>
    </row>
    <row r="104" spans="1:25" x14ac:dyDescent="0.25">
      <c r="A104" s="27" t="s">
        <v>131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89"/>
      <c r="M104" s="27" t="s">
        <v>131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89"/>
      <c r="X104" s="10"/>
      <c r="Y104" s="10"/>
    </row>
    <row r="105" spans="1:25" x14ac:dyDescent="0.25">
      <c r="A105" s="27" t="s">
        <v>132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89"/>
      <c r="M105" s="27" t="s">
        <v>132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89"/>
      <c r="X105" s="10"/>
      <c r="Y105" s="10"/>
    </row>
    <row r="106" spans="1:25" x14ac:dyDescent="0.25">
      <c r="A106" s="27" t="s">
        <v>133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89"/>
      <c r="M106" s="27" t="s">
        <v>133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89"/>
      <c r="X106" s="10"/>
      <c r="Y106" s="10"/>
    </row>
    <row r="107" spans="1:25" x14ac:dyDescent="0.25">
      <c r="A107" s="27" t="s">
        <v>134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89"/>
      <c r="M107" s="27" t="s">
        <v>134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89"/>
      <c r="X107" s="10"/>
      <c r="Y107" s="10"/>
    </row>
    <row r="108" spans="1:25" x14ac:dyDescent="0.25">
      <c r="A108" s="27" t="s">
        <v>135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89"/>
      <c r="M108" s="27" t="s">
        <v>135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89"/>
      <c r="X108" s="10"/>
      <c r="Y108" s="10"/>
    </row>
    <row r="109" spans="1:25" x14ac:dyDescent="0.25">
      <c r="A109" s="27" t="s">
        <v>136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89"/>
      <c r="M109" s="27" t="s">
        <v>136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89"/>
      <c r="X109" s="10"/>
      <c r="Y109" s="10"/>
    </row>
    <row r="110" spans="1:25" x14ac:dyDescent="0.25">
      <c r="A110" s="27" t="s">
        <v>137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89"/>
      <c r="M110" s="27" t="s">
        <v>137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89"/>
      <c r="X110" s="10"/>
      <c r="Y110" s="10"/>
    </row>
    <row r="111" spans="1:25" x14ac:dyDescent="0.25">
      <c r="A111" s="27" t="s">
        <v>138</v>
      </c>
      <c r="B111" s="10"/>
      <c r="C111" s="10"/>
      <c r="D111" s="10"/>
      <c r="E111" s="3"/>
      <c r="F111" s="10"/>
      <c r="G111" s="10"/>
      <c r="H111" s="36" t="s">
        <v>42</v>
      </c>
      <c r="I111" s="3">
        <f>SUM(E101:E111)</f>
        <v>0</v>
      </c>
      <c r="J111" s="10"/>
      <c r="K111" s="289"/>
      <c r="M111" s="27" t="s">
        <v>138</v>
      </c>
      <c r="N111" s="10"/>
      <c r="O111" s="10"/>
      <c r="P111" s="10"/>
      <c r="Q111" s="3"/>
      <c r="R111" s="10"/>
      <c r="S111" s="10"/>
      <c r="T111" s="36" t="s">
        <v>39</v>
      </c>
      <c r="U111" s="3">
        <f>SUM(Q101:Q111)</f>
        <v>0</v>
      </c>
      <c r="V111" s="10"/>
      <c r="W111" s="28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72</vt:i4>
      </vt:variant>
      <vt:variant>
        <vt:lpstr>Intervalos nomeados</vt:lpstr>
      </vt:variant>
      <vt:variant>
        <vt:i4>4</vt:i4>
      </vt:variant>
    </vt:vector>
  </HeadingPairs>
  <TitlesOfParts>
    <vt:vector size="76" baseType="lpstr">
      <vt:lpstr>COLBEX</vt:lpstr>
      <vt:lpstr>GRAFICOS B-EX</vt:lpstr>
      <vt:lpstr>B-EX-001</vt:lpstr>
      <vt:lpstr>B-EX-002</vt:lpstr>
      <vt:lpstr>B-EX-003</vt:lpstr>
      <vt:lpstr>B-EX-004</vt:lpstr>
      <vt:lpstr>B-EX-005</vt:lpstr>
      <vt:lpstr>B-EX-006</vt:lpstr>
      <vt:lpstr>B-EX-007</vt:lpstr>
      <vt:lpstr>B-EX-008</vt:lpstr>
      <vt:lpstr>B-EX-009</vt:lpstr>
      <vt:lpstr>B-EX-010</vt:lpstr>
      <vt:lpstr>B-EX-011</vt:lpstr>
      <vt:lpstr>B-EX-012</vt:lpstr>
      <vt:lpstr>B-EX-013</vt:lpstr>
      <vt:lpstr>B-EX-014</vt:lpstr>
      <vt:lpstr>B-EX-015</vt:lpstr>
      <vt:lpstr>B-EX-016</vt:lpstr>
      <vt:lpstr>B-EX-017</vt:lpstr>
      <vt:lpstr>B-EX-018</vt:lpstr>
      <vt:lpstr>B-EX-019</vt:lpstr>
      <vt:lpstr>B-EX-020</vt:lpstr>
      <vt:lpstr>B-EX-021</vt:lpstr>
      <vt:lpstr>B-EX-022</vt:lpstr>
      <vt:lpstr>B-EX-023</vt:lpstr>
      <vt:lpstr>B-EX-024</vt:lpstr>
      <vt:lpstr>B-EX-025</vt:lpstr>
      <vt:lpstr>B-EX-026</vt:lpstr>
      <vt:lpstr>B-EX-027</vt:lpstr>
      <vt:lpstr>B-EX-028</vt:lpstr>
      <vt:lpstr>B-EX-029</vt:lpstr>
      <vt:lpstr>B-EX-030</vt:lpstr>
      <vt:lpstr>B-EX-031</vt:lpstr>
      <vt:lpstr>B-EX-032</vt:lpstr>
      <vt:lpstr>B-EX-033</vt:lpstr>
      <vt:lpstr>B-EX-034</vt:lpstr>
      <vt:lpstr>B-EX-035</vt:lpstr>
      <vt:lpstr>B-EX-036</vt:lpstr>
      <vt:lpstr>B-EX-037</vt:lpstr>
      <vt:lpstr>B-EX-038</vt:lpstr>
      <vt:lpstr>B-EX-039</vt:lpstr>
      <vt:lpstr>B-EX-040</vt:lpstr>
      <vt:lpstr>B-EX-041</vt:lpstr>
      <vt:lpstr>B-EX-042</vt:lpstr>
      <vt:lpstr>B-EX-043</vt:lpstr>
      <vt:lpstr>B-EX-044</vt:lpstr>
      <vt:lpstr>B-EX-045</vt:lpstr>
      <vt:lpstr>B-EX-046</vt:lpstr>
      <vt:lpstr>B-EX-047</vt:lpstr>
      <vt:lpstr>B-EX-048</vt:lpstr>
      <vt:lpstr>B-EX-049</vt:lpstr>
      <vt:lpstr>B-EX-050</vt:lpstr>
      <vt:lpstr>B-EX-051</vt:lpstr>
      <vt:lpstr>B-EX-052</vt:lpstr>
      <vt:lpstr>B-EX-053</vt:lpstr>
      <vt:lpstr>B-EX-054</vt:lpstr>
      <vt:lpstr>B-EX-055</vt:lpstr>
      <vt:lpstr>B-EX-056</vt:lpstr>
      <vt:lpstr>B-EX-057</vt:lpstr>
      <vt:lpstr>B-EX-058</vt:lpstr>
      <vt:lpstr>B-EX-059</vt:lpstr>
      <vt:lpstr>B-EX-060</vt:lpstr>
      <vt:lpstr>B-EX-061</vt:lpstr>
      <vt:lpstr>B-EX-062</vt:lpstr>
      <vt:lpstr>B-EX-063</vt:lpstr>
      <vt:lpstr>B-EX-064</vt:lpstr>
      <vt:lpstr>B-EX-065</vt:lpstr>
      <vt:lpstr>B-EX-066</vt:lpstr>
      <vt:lpstr>B-EX-067</vt:lpstr>
      <vt:lpstr>B-EX-068</vt:lpstr>
      <vt:lpstr>B-EX-069</vt:lpstr>
      <vt:lpstr>Plan1</vt:lpstr>
      <vt:lpstr>'B-EX-001'!Area_de_impressao</vt:lpstr>
      <vt:lpstr>COLBEX!Area_de_impressao</vt:lpstr>
      <vt:lpstr>'GRAFICOS B-EX'!Area_de_impressao</vt:lpstr>
      <vt:lpstr>COLBEX!Titulos_de_impressao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benedito</dc:creator>
  <cp:lastModifiedBy>benedito</cp:lastModifiedBy>
  <cp:lastPrinted>2013-09-24T18:45:19Z</cp:lastPrinted>
  <dcterms:created xsi:type="dcterms:W3CDTF">2013-07-19T19:49:34Z</dcterms:created>
  <dcterms:modified xsi:type="dcterms:W3CDTF">2014-05-09T18:51:46Z</dcterms:modified>
</cp:coreProperties>
</file>