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drawings/drawing8.xml" ContentType="application/vnd.openxmlformats-officedocument.drawing+xml"/>
  <Override PartName="/xl/charts/chart13.xml" ContentType="application/vnd.openxmlformats-officedocument.drawingml.chart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drawings/drawing13.xml" ContentType="application/vnd.openxmlformats-officedocument.drawing+xml"/>
  <Override PartName="/xl/charts/chart18.xml" ContentType="application/vnd.openxmlformats-officedocument.drawingml.chart+xml"/>
  <Override PartName="/xl/drawings/drawing14.xml" ContentType="application/vnd.openxmlformats-officedocument.drawing+xml"/>
  <Override PartName="/xl/charts/chart19.xml" ContentType="application/vnd.openxmlformats-officedocument.drawingml.chart+xml"/>
  <Override PartName="/xl/drawings/drawing15.xml" ContentType="application/vnd.openxmlformats-officedocument.drawing+xml"/>
  <Override PartName="/xl/charts/chart20.xml" ContentType="application/vnd.openxmlformats-officedocument.drawingml.chart+xml"/>
  <Override PartName="/xl/drawings/drawing16.xml" ContentType="application/vnd.openxmlformats-officedocument.drawing+xml"/>
  <Override PartName="/xl/charts/chart21.xml" ContentType="application/vnd.openxmlformats-officedocument.drawingml.chart+xml"/>
  <Override PartName="/xl/drawings/drawing17.xml" ContentType="application/vnd.openxmlformats-officedocument.drawing+xml"/>
  <Override PartName="/xl/charts/chart22.xml" ContentType="application/vnd.openxmlformats-officedocument.drawingml.chart+xml"/>
  <Override PartName="/xl/drawings/drawing18.xml" ContentType="application/vnd.openxmlformats-officedocument.drawing+xml"/>
  <Override PartName="/xl/charts/chart23.xml" ContentType="application/vnd.openxmlformats-officedocument.drawingml.chart+xml"/>
  <Override PartName="/xl/drawings/drawing19.xml" ContentType="application/vnd.openxmlformats-officedocument.drawing+xml"/>
  <Override PartName="/xl/charts/chart24.xml" ContentType="application/vnd.openxmlformats-officedocument.drawingml.chart+xml"/>
  <Override PartName="/xl/drawings/drawing20.xml" ContentType="application/vnd.openxmlformats-officedocument.drawing+xml"/>
  <Override PartName="/xl/charts/chart25.xml" ContentType="application/vnd.openxmlformats-officedocument.drawingml.chart+xml"/>
  <Override PartName="/xl/drawings/drawing21.xml" ContentType="application/vnd.openxmlformats-officedocument.drawing+xml"/>
  <Override PartName="/xl/charts/chart26.xml" ContentType="application/vnd.openxmlformats-officedocument.drawingml.chart+xml"/>
  <Override PartName="/xl/drawings/drawing22.xml" ContentType="application/vnd.openxmlformats-officedocument.drawing+xml"/>
  <Override PartName="/xl/charts/chart27.xml" ContentType="application/vnd.openxmlformats-officedocument.drawingml.chart+xml"/>
  <Override PartName="/xl/drawings/drawing23.xml" ContentType="application/vnd.openxmlformats-officedocument.drawing+xml"/>
  <Override PartName="/xl/charts/chart28.xml" ContentType="application/vnd.openxmlformats-officedocument.drawingml.chart+xml"/>
  <Override PartName="/xl/drawings/drawing24.xml" ContentType="application/vnd.openxmlformats-officedocument.drawing+xml"/>
  <Override PartName="/xl/charts/chart29.xml" ContentType="application/vnd.openxmlformats-officedocument.drawingml.chart+xml"/>
  <Override PartName="/xl/drawings/drawing25.xml" ContentType="application/vnd.openxmlformats-officedocument.drawing+xml"/>
  <Override PartName="/xl/charts/chart30.xml" ContentType="application/vnd.openxmlformats-officedocument.drawingml.chart+xml"/>
  <Override PartName="/xl/drawings/drawing26.xml" ContentType="application/vnd.openxmlformats-officedocument.drawing+xml"/>
  <Override PartName="/xl/charts/chart31.xml" ContentType="application/vnd.openxmlformats-officedocument.drawingml.chart+xml"/>
  <Override PartName="/xl/drawings/drawing27.xml" ContentType="application/vnd.openxmlformats-officedocument.drawing+xml"/>
  <Override PartName="/xl/charts/chart32.xml" ContentType="application/vnd.openxmlformats-officedocument.drawingml.chart+xml"/>
  <Override PartName="/xl/drawings/drawing28.xml" ContentType="application/vnd.openxmlformats-officedocument.drawing+xml"/>
  <Override PartName="/xl/charts/chart33.xml" ContentType="application/vnd.openxmlformats-officedocument.drawingml.chart+xml"/>
  <Override PartName="/xl/drawings/drawing29.xml" ContentType="application/vnd.openxmlformats-officedocument.drawing+xml"/>
  <Override PartName="/xl/charts/chart34.xml" ContentType="application/vnd.openxmlformats-officedocument.drawingml.chart+xml"/>
  <Override PartName="/xl/drawings/drawing30.xml" ContentType="application/vnd.openxmlformats-officedocument.drawing+xml"/>
  <Override PartName="/xl/charts/chart35.xml" ContentType="application/vnd.openxmlformats-officedocument.drawingml.chart+xml"/>
  <Override PartName="/xl/drawings/drawing31.xml" ContentType="application/vnd.openxmlformats-officedocument.drawing+xml"/>
  <Override PartName="/xl/charts/chart36.xml" ContentType="application/vnd.openxmlformats-officedocument.drawingml.chart+xml"/>
  <Override PartName="/xl/drawings/drawing32.xml" ContentType="application/vnd.openxmlformats-officedocument.drawing+xml"/>
  <Override PartName="/xl/charts/chart37.xml" ContentType="application/vnd.openxmlformats-officedocument.drawingml.chart+xml"/>
  <Override PartName="/xl/drawings/drawing33.xml" ContentType="application/vnd.openxmlformats-officedocument.drawing+xml"/>
  <Override PartName="/xl/charts/chart38.xml" ContentType="application/vnd.openxmlformats-officedocument.drawingml.chart+xml"/>
  <Override PartName="/xl/drawings/drawing34.xml" ContentType="application/vnd.openxmlformats-officedocument.drawing+xml"/>
  <Override PartName="/xl/charts/chart39.xml" ContentType="application/vnd.openxmlformats-officedocument.drawingml.chart+xml"/>
  <Override PartName="/xl/drawings/drawing35.xml" ContentType="application/vnd.openxmlformats-officedocument.drawing+xml"/>
  <Override PartName="/xl/charts/chart40.xml" ContentType="application/vnd.openxmlformats-officedocument.drawingml.chart+xml"/>
  <Override PartName="/xl/drawings/drawing36.xml" ContentType="application/vnd.openxmlformats-officedocument.drawing+xml"/>
  <Override PartName="/xl/charts/chart41.xml" ContentType="application/vnd.openxmlformats-officedocument.drawingml.chart+xml"/>
  <Override PartName="/xl/drawings/drawing37.xml" ContentType="application/vnd.openxmlformats-officedocument.drawing+xml"/>
  <Override PartName="/xl/charts/chart42.xml" ContentType="application/vnd.openxmlformats-officedocument.drawingml.chart+xml"/>
  <Override PartName="/xl/drawings/drawing38.xml" ContentType="application/vnd.openxmlformats-officedocument.drawing+xml"/>
  <Override PartName="/xl/charts/chart43.xml" ContentType="application/vnd.openxmlformats-officedocument.drawingml.chart+xml"/>
  <Override PartName="/xl/drawings/drawing39.xml" ContentType="application/vnd.openxmlformats-officedocument.drawing+xml"/>
  <Override PartName="/xl/charts/chart44.xml" ContentType="application/vnd.openxmlformats-officedocument.drawingml.chart+xml"/>
  <Override PartName="/xl/drawings/drawing40.xml" ContentType="application/vnd.openxmlformats-officedocument.drawing+xml"/>
  <Override PartName="/xl/charts/chart45.xml" ContentType="application/vnd.openxmlformats-officedocument.drawingml.chart+xml"/>
  <Override PartName="/xl/drawings/drawing41.xml" ContentType="application/vnd.openxmlformats-officedocument.drawing+xml"/>
  <Override PartName="/xl/charts/chart46.xml" ContentType="application/vnd.openxmlformats-officedocument.drawingml.chart+xml"/>
  <Override PartName="/xl/drawings/drawing42.xml" ContentType="application/vnd.openxmlformats-officedocument.drawing+xml"/>
  <Override PartName="/xl/charts/chart47.xml" ContentType="application/vnd.openxmlformats-officedocument.drawingml.chart+xml"/>
  <Override PartName="/xl/drawings/drawing43.xml" ContentType="application/vnd.openxmlformats-officedocument.drawing+xml"/>
  <Override PartName="/xl/charts/chart48.xml" ContentType="application/vnd.openxmlformats-officedocument.drawingml.chart+xml"/>
  <Override PartName="/xl/drawings/drawing44.xml" ContentType="application/vnd.openxmlformats-officedocument.drawing+xml"/>
  <Override PartName="/xl/charts/chart49.xml" ContentType="application/vnd.openxmlformats-officedocument.drawingml.chart+xml"/>
  <Override PartName="/xl/drawings/drawing45.xml" ContentType="application/vnd.openxmlformats-officedocument.drawing+xml"/>
  <Override PartName="/xl/charts/chart50.xml" ContentType="application/vnd.openxmlformats-officedocument.drawingml.chart+xml"/>
  <Override PartName="/xl/drawings/drawing46.xml" ContentType="application/vnd.openxmlformats-officedocument.drawing+xml"/>
  <Override PartName="/xl/charts/chart51.xml" ContentType="application/vnd.openxmlformats-officedocument.drawingml.chart+xml"/>
  <Override PartName="/xl/drawings/drawing47.xml" ContentType="application/vnd.openxmlformats-officedocument.drawing+xml"/>
  <Override PartName="/xl/charts/chart52.xml" ContentType="application/vnd.openxmlformats-officedocument.drawingml.chart+xml"/>
  <Override PartName="/xl/drawings/drawing48.xml" ContentType="application/vnd.openxmlformats-officedocument.drawing+xml"/>
  <Override PartName="/xl/charts/chart53.xml" ContentType="application/vnd.openxmlformats-officedocument.drawingml.chart+xml"/>
  <Override PartName="/xl/drawings/drawing49.xml" ContentType="application/vnd.openxmlformats-officedocument.drawing+xml"/>
  <Override PartName="/xl/charts/chart54.xml" ContentType="application/vnd.openxmlformats-officedocument.drawingml.chart+xml"/>
  <Override PartName="/xl/drawings/drawing50.xml" ContentType="application/vnd.openxmlformats-officedocument.drawing+xml"/>
  <Override PartName="/xl/charts/chart55.xml" ContentType="application/vnd.openxmlformats-officedocument.drawingml.chart+xml"/>
  <Override PartName="/xl/drawings/drawing51.xml" ContentType="application/vnd.openxmlformats-officedocument.drawing+xml"/>
  <Override PartName="/xl/charts/chart56.xml" ContentType="application/vnd.openxmlformats-officedocument.drawingml.chart+xml"/>
  <Override PartName="/xl/drawings/drawing52.xml" ContentType="application/vnd.openxmlformats-officedocument.drawing+xml"/>
  <Override PartName="/xl/charts/chart57.xml" ContentType="application/vnd.openxmlformats-officedocument.drawingml.chart+xml"/>
  <Override PartName="/xl/drawings/drawing53.xml" ContentType="application/vnd.openxmlformats-officedocument.drawing+xml"/>
  <Override PartName="/xl/charts/chart58.xml" ContentType="application/vnd.openxmlformats-officedocument.drawingml.chart+xml"/>
  <Override PartName="/xl/drawings/drawing54.xml" ContentType="application/vnd.openxmlformats-officedocument.drawing+xml"/>
  <Override PartName="/xl/charts/chart59.xml" ContentType="application/vnd.openxmlformats-officedocument.drawingml.chart+xml"/>
  <Override PartName="/xl/drawings/drawing55.xml" ContentType="application/vnd.openxmlformats-officedocument.drawing+xml"/>
  <Override PartName="/xl/charts/chart60.xml" ContentType="application/vnd.openxmlformats-officedocument.drawingml.chart+xml"/>
  <Override PartName="/xl/drawings/drawing56.xml" ContentType="application/vnd.openxmlformats-officedocument.drawing+xml"/>
  <Override PartName="/xl/charts/chart61.xml" ContentType="application/vnd.openxmlformats-officedocument.drawingml.chart+xml"/>
  <Override PartName="/xl/drawings/drawing57.xml" ContentType="application/vnd.openxmlformats-officedocument.drawing+xml"/>
  <Override PartName="/xl/charts/chart62.xml" ContentType="application/vnd.openxmlformats-officedocument.drawingml.chart+xml"/>
  <Override PartName="/xl/drawings/drawing58.xml" ContentType="application/vnd.openxmlformats-officedocument.drawing+xml"/>
  <Override PartName="/xl/charts/chart63.xml" ContentType="application/vnd.openxmlformats-officedocument.drawingml.chart+xml"/>
  <Override PartName="/xl/drawings/drawing59.xml" ContentType="application/vnd.openxmlformats-officedocument.drawing+xml"/>
  <Override PartName="/xl/charts/chart64.xml" ContentType="application/vnd.openxmlformats-officedocument.drawingml.chart+xml"/>
  <Override PartName="/xl/drawings/drawing60.xml" ContentType="application/vnd.openxmlformats-officedocument.drawing+xml"/>
  <Override PartName="/xl/comments2.xml" ContentType="application/vnd.openxmlformats-officedocument.spreadsheetml.comments+xml"/>
  <Override PartName="/xl/charts/chart65.xml" ContentType="application/vnd.openxmlformats-officedocument.drawingml.chart+xml"/>
  <Override PartName="/xl/drawings/drawing61.xml" ContentType="application/vnd.openxmlformats-officedocument.drawing+xml"/>
  <Override PartName="/xl/comments3.xml" ContentType="application/vnd.openxmlformats-officedocument.spreadsheetml.comments+xml"/>
  <Override PartName="/xl/charts/chart66.xml" ContentType="application/vnd.openxmlformats-officedocument.drawingml.chart+xml"/>
  <Override PartName="/xl/drawings/drawing62.xml" ContentType="application/vnd.openxmlformats-officedocument.drawing+xml"/>
  <Override PartName="/xl/charts/chart67.xml" ContentType="application/vnd.openxmlformats-officedocument.drawingml.chart+xml"/>
  <Override PartName="/xl/drawings/drawing63.xml" ContentType="application/vnd.openxmlformats-officedocument.drawing+xml"/>
  <Override PartName="/xl/charts/chart68.xml" ContentType="application/vnd.openxmlformats-officedocument.drawingml.chart+xml"/>
  <Override PartName="/xl/drawings/drawing64.xml" ContentType="application/vnd.openxmlformats-officedocument.drawing+xml"/>
  <Override PartName="/xl/charts/chart69.xml" ContentType="application/vnd.openxmlformats-officedocument.drawingml.chart+xml"/>
  <Override PartName="/xl/drawings/drawing65.xml" ContentType="application/vnd.openxmlformats-officedocument.drawing+xml"/>
  <Override PartName="/xl/charts/chart70.xml" ContentType="application/vnd.openxmlformats-officedocument.drawingml.chart+xml"/>
  <Override PartName="/xl/drawings/drawing66.xml" ContentType="application/vnd.openxmlformats-officedocument.drawing+xml"/>
  <Override PartName="/xl/charts/chart71.xml" ContentType="application/vnd.openxmlformats-officedocument.drawingml.chart+xml"/>
  <Override PartName="/xl/drawings/drawing67.xml" ContentType="application/vnd.openxmlformats-officedocument.drawing+xml"/>
  <Override PartName="/xl/charts/chart72.xml" ContentType="application/vnd.openxmlformats-officedocument.drawingml.chart+xml"/>
  <Override PartName="/xl/drawings/drawing68.xml" ContentType="application/vnd.openxmlformats-officedocument.drawing+xml"/>
  <Override PartName="/xl/charts/chart73.xml" ContentType="application/vnd.openxmlformats-officedocument.drawingml.chart+xml"/>
  <Override PartName="/xl/drawings/drawing69.xml" ContentType="application/vnd.openxmlformats-officedocument.drawing+xml"/>
  <Override PartName="/xl/charts/chart74.xml" ContentType="application/vnd.openxmlformats-officedocument.drawingml.chart+xml"/>
  <Override PartName="/xl/drawings/drawing70.xml" ContentType="application/vnd.openxmlformats-officedocument.drawing+xml"/>
  <Override PartName="/xl/charts/chart75.xml" ContentType="application/vnd.openxmlformats-officedocument.drawingml.chart+xml"/>
  <Override PartName="/xl/drawings/drawing71.xml" ContentType="application/vnd.openxmlformats-officedocument.drawing+xml"/>
  <Override PartName="/xl/charts/chart7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105" windowWidth="19320" windowHeight="12120" tabRatio="972"/>
  </bookViews>
  <sheets>
    <sheet name="COLBSU" sheetId="63" r:id="rId1"/>
    <sheet name="GRAFICOS B-EX" sheetId="65" r:id="rId2"/>
    <sheet name="B-SU-001" sheetId="1" r:id="rId3"/>
    <sheet name="B-SU-002" sheetId="2" r:id="rId4"/>
    <sheet name="B-SU-003" sheetId="3" r:id="rId5"/>
    <sheet name="B-SU-004" sheetId="4" r:id="rId6"/>
    <sheet name="B-SU-005" sheetId="5" r:id="rId7"/>
    <sheet name="B-SU-006" sheetId="6" r:id="rId8"/>
    <sheet name="B-SU-007" sheetId="7" r:id="rId9"/>
    <sheet name="B-SU-008" sheetId="8" r:id="rId10"/>
    <sheet name="B-SU-009" sheetId="9" r:id="rId11"/>
    <sheet name="B-SU-010" sheetId="10" r:id="rId12"/>
    <sheet name="B-SU-011" sheetId="11" r:id="rId13"/>
    <sheet name="B-SU-012" sheetId="12" r:id="rId14"/>
    <sheet name="B-SU-013" sheetId="13" r:id="rId15"/>
    <sheet name="B-SU-014" sheetId="14" r:id="rId16"/>
    <sheet name="B-SU-015" sheetId="15" r:id="rId17"/>
    <sheet name="B-SU-016" sheetId="16" r:id="rId18"/>
    <sheet name="B-SU-017" sheetId="17" r:id="rId19"/>
    <sheet name="B-SU-018" sheetId="18" r:id="rId20"/>
    <sheet name="B-SU-019" sheetId="19" r:id="rId21"/>
    <sheet name="B-SU-020" sheetId="20" r:id="rId22"/>
    <sheet name="B-SU-021" sheetId="21" r:id="rId23"/>
    <sheet name="B-SU-022" sheetId="22" r:id="rId24"/>
    <sheet name="B-SU-023" sheetId="23" r:id="rId25"/>
    <sheet name="B-SU-024" sheetId="24" r:id="rId26"/>
    <sheet name="B-SU-025" sheetId="25" r:id="rId27"/>
    <sheet name="B-SU-026" sheetId="26" r:id="rId28"/>
    <sheet name="B-SU-027" sheetId="27" r:id="rId29"/>
    <sheet name="B-SU-028" sheetId="28" r:id="rId30"/>
    <sheet name="B-SU-029" sheetId="29" r:id="rId31"/>
    <sheet name="B-SU-030" sheetId="30" r:id="rId32"/>
    <sheet name="B-SU-031" sheetId="31" r:id="rId33"/>
    <sheet name="B-SU-032" sheetId="32" r:id="rId34"/>
    <sheet name="B-SU-033" sheetId="33" r:id="rId35"/>
    <sheet name="B-SU-034" sheetId="34" r:id="rId36"/>
    <sheet name="B-SU-035" sheetId="35" r:id="rId37"/>
    <sheet name="B-SU-036" sheetId="36" r:id="rId38"/>
    <sheet name="B-SU-037" sheetId="37" r:id="rId39"/>
    <sheet name="B-SU-038" sheetId="38" r:id="rId40"/>
    <sheet name="B-SU-039" sheetId="39" r:id="rId41"/>
    <sheet name="B-SU-040" sheetId="40" r:id="rId42"/>
    <sheet name="B-SU-041" sheetId="41" r:id="rId43"/>
    <sheet name="B-SU-042" sheetId="42" r:id="rId44"/>
    <sheet name="B-SU-043" sheetId="43" r:id="rId45"/>
    <sheet name="B-SU-044" sheetId="44" r:id="rId46"/>
    <sheet name="B-SU-045" sheetId="45" r:id="rId47"/>
    <sheet name="B-SU-046" sheetId="46" r:id="rId48"/>
    <sheet name="B-SU-047" sheetId="47" r:id="rId49"/>
    <sheet name="B-SU-048" sheetId="48" r:id="rId50"/>
    <sheet name="B-SU-049" sheetId="49" r:id="rId51"/>
    <sheet name="B-SU-050" sheetId="50" r:id="rId52"/>
    <sheet name="B-SU-051" sheetId="51" r:id="rId53"/>
    <sheet name="B-SU-052" sheetId="52" r:id="rId54"/>
    <sheet name="B-SU-053" sheetId="53" r:id="rId55"/>
    <sheet name="B-SU-054" sheetId="54" r:id="rId56"/>
    <sheet name="B-SU-055" sheetId="55" r:id="rId57"/>
    <sheet name="B-SU-056" sheetId="56" r:id="rId58"/>
    <sheet name="B-SU-057" sheetId="57" r:id="rId59"/>
    <sheet name="B-SU-058" sheetId="58" r:id="rId60"/>
    <sheet name="B-SU-059" sheetId="59" r:id="rId61"/>
    <sheet name="B-SU-060" sheetId="60" r:id="rId62"/>
    <sheet name="B-SU-061" sheetId="61" r:id="rId63"/>
    <sheet name="B-EX-062" sheetId="62" r:id="rId64"/>
    <sheet name="B-EX-063" sheetId="66" r:id="rId65"/>
    <sheet name="B-EX-064" sheetId="67" r:id="rId66"/>
    <sheet name="B-EX-065" sheetId="68" r:id="rId67"/>
    <sheet name="B-EX-066" sheetId="69" r:id="rId68"/>
    <sheet name="B-EX-067" sheetId="70" r:id="rId69"/>
    <sheet name="B-EX-068" sheetId="71" r:id="rId70"/>
    <sheet name="B-EX-069" sheetId="72" r:id="rId71"/>
    <sheet name="Plan1" sheetId="73" r:id="rId72"/>
  </sheets>
  <definedNames>
    <definedName name="_xlnm.Print_Area" localSheetId="63">'B-EX-062'!$A$1:$X$114</definedName>
    <definedName name="_xlnm.Print_Area" localSheetId="64">'B-EX-063'!$A$1:$X$113</definedName>
    <definedName name="_xlnm.Print_Area" localSheetId="65">'B-EX-064'!$A$1:$X$113</definedName>
    <definedName name="_xlnm.Print_Area" localSheetId="66">'B-EX-065'!$A$1:$X$114</definedName>
    <definedName name="_xlnm.Print_Area" localSheetId="67">'B-EX-066'!$A$1:$X$114</definedName>
    <definedName name="_xlnm.Print_Area" localSheetId="68">'B-EX-067'!$A$1:$X$114</definedName>
    <definedName name="_xlnm.Print_Area" localSheetId="69">'B-EX-068'!$A$1:$X$114</definedName>
    <definedName name="_xlnm.Print_Area" localSheetId="70">'B-EX-069'!$A$1:$X$114</definedName>
    <definedName name="_xlnm.Print_Area" localSheetId="2">'B-SU-001'!$A$1:$X$113</definedName>
    <definedName name="_xlnm.Print_Area" localSheetId="3">'B-SU-002'!$A$1:$X$113</definedName>
    <definedName name="_xlnm.Print_Area" localSheetId="4">'B-SU-003'!$A$1:$X$113</definedName>
    <definedName name="_xlnm.Print_Area" localSheetId="5">'B-SU-004'!$A$1:$X$113</definedName>
    <definedName name="_xlnm.Print_Area" localSheetId="6">'B-SU-005'!$A$1:$X$113</definedName>
    <definedName name="_xlnm.Print_Area" localSheetId="7">'B-SU-006'!$A$1:$X$113</definedName>
    <definedName name="_xlnm.Print_Area" localSheetId="8">'B-SU-007'!$A$1:$X$113</definedName>
    <definedName name="_xlnm.Print_Area" localSheetId="9">'B-SU-008'!$A$1:$X$113</definedName>
    <definedName name="_xlnm.Print_Area" localSheetId="10">'B-SU-009'!$A$1:$X$113</definedName>
    <definedName name="_xlnm.Print_Area" localSheetId="11">'B-SU-010'!$A$1:$X$113</definedName>
    <definedName name="_xlnm.Print_Area" localSheetId="12">'B-SU-011'!$A$1:$X$113</definedName>
    <definedName name="_xlnm.Print_Area" localSheetId="13">'B-SU-012'!$A$1:$X$113</definedName>
    <definedName name="_xlnm.Print_Area" localSheetId="14">'B-SU-013'!$A$1:$X$113</definedName>
    <definedName name="_xlnm.Print_Area" localSheetId="15">'B-SU-014'!$A$1:$X$113</definedName>
    <definedName name="_xlnm.Print_Area" localSheetId="16">'B-SU-015'!$A$1:$X$113</definedName>
    <definedName name="_xlnm.Print_Area" localSheetId="17">'B-SU-016'!$A$1:$X$113</definedName>
    <definedName name="_xlnm.Print_Area" localSheetId="18">'B-SU-017'!$A$1:$X$113</definedName>
    <definedName name="_xlnm.Print_Area" localSheetId="19">'B-SU-018'!$A$1:$X$113</definedName>
    <definedName name="_xlnm.Print_Area" localSheetId="20">'B-SU-019'!$A$1:$X$113</definedName>
    <definedName name="_xlnm.Print_Area" localSheetId="21">'B-SU-020'!$A$1:$X$113</definedName>
    <definedName name="_xlnm.Print_Area" localSheetId="22">'B-SU-021'!$A$1:$X$113</definedName>
    <definedName name="_xlnm.Print_Area" localSheetId="23">'B-SU-022'!$A$1:$X$113</definedName>
    <definedName name="_xlnm.Print_Area" localSheetId="24">'B-SU-023'!$A$1:$X$113</definedName>
    <definedName name="_xlnm.Print_Area" localSheetId="25">'B-SU-024'!$A$1:$X$113</definedName>
    <definedName name="_xlnm.Print_Area" localSheetId="26">'B-SU-025'!$A$1:$X$113</definedName>
    <definedName name="_xlnm.Print_Area" localSheetId="27">'B-SU-026'!$A$1:$X$113</definedName>
    <definedName name="_xlnm.Print_Area" localSheetId="28">'B-SU-027'!$A$1:$X$113</definedName>
    <definedName name="_xlnm.Print_Area" localSheetId="29">'B-SU-028'!$A$1:$X$113</definedName>
    <definedName name="_xlnm.Print_Area" localSheetId="30">'B-SU-029'!$A$1:$X$113</definedName>
    <definedName name="_xlnm.Print_Area" localSheetId="31">'B-SU-030'!$A$1:$X$113</definedName>
    <definedName name="_xlnm.Print_Area" localSheetId="32">'B-SU-031'!$A$1:$X$113</definedName>
    <definedName name="_xlnm.Print_Area" localSheetId="33">'B-SU-032'!$A$1:$X$113</definedName>
    <definedName name="_xlnm.Print_Area" localSheetId="34">'B-SU-033'!$A$1:$X$113</definedName>
    <definedName name="_xlnm.Print_Area" localSheetId="35">'B-SU-034'!$A$1:$X$113</definedName>
    <definedName name="_xlnm.Print_Area" localSheetId="37">'B-SU-036'!$A$1:$X$113</definedName>
    <definedName name="_xlnm.Print_Area" localSheetId="38">'B-SU-037'!$A$1:$X$113</definedName>
    <definedName name="_xlnm.Print_Area" localSheetId="39">'B-SU-038'!$A$1:$X$113</definedName>
    <definedName name="_xlnm.Print_Area" localSheetId="40">'B-SU-039'!$A$1:$X$113</definedName>
    <definedName name="_xlnm.Print_Area" localSheetId="41">'B-SU-040'!$A$1:$X$113</definedName>
    <definedName name="_xlnm.Print_Area" localSheetId="42">'B-SU-041'!$A$1:$X$113</definedName>
    <definedName name="_xlnm.Print_Area" localSheetId="43">'B-SU-042'!$A$1:$X$113</definedName>
    <definedName name="_xlnm.Print_Area" localSheetId="44">'B-SU-043'!$A$1:$X$113</definedName>
    <definedName name="_xlnm.Print_Area" localSheetId="45">'B-SU-044'!$A$1:$X$113</definedName>
    <definedName name="_xlnm.Print_Area" localSheetId="46">'B-SU-045'!$A$1:$X$113</definedName>
    <definedName name="_xlnm.Print_Area" localSheetId="47">'B-SU-046'!$A$1:$X$113</definedName>
    <definedName name="_xlnm.Print_Area" localSheetId="48">'B-SU-047'!$A$1:$X$113</definedName>
    <definedName name="_xlnm.Print_Area" localSheetId="49">'B-SU-048'!$A$1:$X$113</definedName>
    <definedName name="_xlnm.Print_Area" localSheetId="50">'B-SU-049'!$A$1:$X$113</definedName>
    <definedName name="_xlnm.Print_Area" localSheetId="51">'B-SU-050'!$A$1:$X$113</definedName>
    <definedName name="_xlnm.Print_Area" localSheetId="52">'B-SU-051'!$A$1:$X$113</definedName>
    <definedName name="_xlnm.Print_Area" localSheetId="53">'B-SU-052'!$A$1:$X$113</definedName>
    <definedName name="_xlnm.Print_Area" localSheetId="54">'B-SU-053'!$A$1:$X$113</definedName>
    <definedName name="_xlnm.Print_Area" localSheetId="55">'B-SU-054'!$A$1:$X$113</definedName>
    <definedName name="_xlnm.Print_Area" localSheetId="56">'B-SU-055'!$A$1:$X$113</definedName>
    <definedName name="_xlnm.Print_Area" localSheetId="57">'B-SU-056'!$A$1:$X$113</definedName>
    <definedName name="_xlnm.Print_Area" localSheetId="58">'B-SU-057'!$A$1:$X$113</definedName>
    <definedName name="_xlnm.Print_Area" localSheetId="59">'B-SU-058'!$A$1:$X$113</definedName>
    <definedName name="_xlnm.Print_Area" localSheetId="60">'B-SU-059'!$A$1:$X$113</definedName>
    <definedName name="_xlnm.Print_Area" localSheetId="61">'B-SU-060'!$A$1:$X$113</definedName>
    <definedName name="_xlnm.Print_Area" localSheetId="62">'B-SU-061'!$A$1:$X$114</definedName>
    <definedName name="_xlnm.Print_Area" localSheetId="0">COLBSU!$A$1:$AA$75</definedName>
    <definedName name="_xlnm.Print_Titles" localSheetId="0">COLBSU!$19:$19</definedName>
  </definedNames>
  <calcPr calcId="144525"/>
</workbook>
</file>

<file path=xl/calcChain.xml><?xml version="1.0" encoding="utf-8"?>
<calcChain xmlns="http://schemas.openxmlformats.org/spreadsheetml/2006/main">
  <c r="L75" i="63" l="1"/>
  <c r="O7" i="63" s="1"/>
  <c r="K75" i="63"/>
  <c r="M7" i="63" s="1"/>
  <c r="Q28" i="52"/>
  <c r="Q27" i="50"/>
  <c r="L74" i="63" l="1"/>
  <c r="L73" i="63"/>
  <c r="L72" i="63"/>
  <c r="L71" i="63"/>
  <c r="L70" i="63"/>
  <c r="L69" i="63"/>
  <c r="L68" i="63"/>
  <c r="L67" i="63"/>
  <c r="L66" i="63"/>
  <c r="L65" i="63"/>
  <c r="L64" i="63"/>
  <c r="L63" i="63"/>
  <c r="L62" i="63"/>
  <c r="L61" i="63"/>
  <c r="L60" i="63"/>
  <c r="L59" i="63"/>
  <c r="L58" i="63"/>
  <c r="L57" i="63"/>
  <c r="L56" i="63"/>
  <c r="L55" i="63"/>
  <c r="L54" i="63"/>
  <c r="L53" i="63"/>
  <c r="L52" i="63"/>
  <c r="L51" i="63"/>
  <c r="L50" i="63"/>
  <c r="L49" i="63"/>
  <c r="L48" i="63"/>
  <c r="L47" i="63"/>
  <c r="L46" i="63"/>
  <c r="L45" i="63"/>
  <c r="L44" i="63"/>
  <c r="L43" i="63"/>
  <c r="L42" i="63"/>
  <c r="L41" i="63"/>
  <c r="L40" i="63"/>
  <c r="L39" i="63"/>
  <c r="L38" i="63"/>
  <c r="L37" i="63"/>
  <c r="L36" i="63"/>
  <c r="L35" i="63"/>
  <c r="L34" i="63"/>
  <c r="L33" i="63"/>
  <c r="L32" i="63"/>
  <c r="L31" i="63"/>
  <c r="L30" i="63"/>
  <c r="L29" i="63"/>
  <c r="L28" i="63"/>
  <c r="L27" i="63"/>
  <c r="L26" i="63"/>
  <c r="L25" i="63"/>
  <c r="L24" i="63"/>
  <c r="L23" i="63"/>
  <c r="L22" i="63"/>
  <c r="L21" i="63"/>
  <c r="L20" i="63"/>
  <c r="K74" i="63"/>
  <c r="K73" i="63"/>
  <c r="K72" i="63"/>
  <c r="K71" i="63"/>
  <c r="K70" i="63"/>
  <c r="K69" i="63"/>
  <c r="K68" i="63"/>
  <c r="K67" i="63"/>
  <c r="K66" i="63"/>
  <c r="K65" i="63"/>
  <c r="K64" i="63"/>
  <c r="K63" i="63"/>
  <c r="K62" i="63"/>
  <c r="K61" i="63"/>
  <c r="K60" i="63"/>
  <c r="K59" i="63"/>
  <c r="K58" i="63"/>
  <c r="K57" i="63"/>
  <c r="K56" i="63"/>
  <c r="K55" i="63"/>
  <c r="K54" i="63"/>
  <c r="K53" i="63"/>
  <c r="K52" i="63"/>
  <c r="K51" i="63"/>
  <c r="K50" i="63"/>
  <c r="K49" i="63"/>
  <c r="K48" i="63"/>
  <c r="K47" i="63"/>
  <c r="K46" i="63"/>
  <c r="K45" i="63"/>
  <c r="K44" i="63"/>
  <c r="K43" i="63"/>
  <c r="K42" i="63"/>
  <c r="K41" i="63"/>
  <c r="K40" i="63"/>
  <c r="K39" i="63"/>
  <c r="K38" i="63"/>
  <c r="K37" i="63"/>
  <c r="K36" i="63"/>
  <c r="K35" i="63"/>
  <c r="K34" i="63"/>
  <c r="K33" i="63"/>
  <c r="K32" i="63"/>
  <c r="K31" i="63"/>
  <c r="K30" i="63"/>
  <c r="K29" i="63"/>
  <c r="K28" i="63"/>
  <c r="K27" i="63"/>
  <c r="K26" i="63"/>
  <c r="K25" i="63"/>
  <c r="K24" i="63"/>
  <c r="K23" i="63"/>
  <c r="K22" i="63"/>
  <c r="K21" i="63"/>
  <c r="K20" i="63"/>
  <c r="U111" i="72" l="1"/>
  <c r="I111" i="72"/>
  <c r="U95" i="72"/>
  <c r="I95" i="72"/>
  <c r="U66" i="72"/>
  <c r="I66" i="72"/>
  <c r="U44" i="72"/>
  <c r="O16" i="72" s="1"/>
  <c r="Q44" i="72"/>
  <c r="E44" i="72"/>
  <c r="C16" i="72" s="1"/>
  <c r="U42" i="72"/>
  <c r="L16" i="72" s="1"/>
  <c r="S28" i="72"/>
  <c r="G28" i="72"/>
  <c r="S27" i="72"/>
  <c r="G27" i="72"/>
  <c r="S26" i="72"/>
  <c r="G26" i="72"/>
  <c r="S25" i="72"/>
  <c r="G25" i="72"/>
  <c r="S24" i="72"/>
  <c r="U32" i="72" s="1"/>
  <c r="G24" i="72"/>
  <c r="S23" i="72"/>
  <c r="G23" i="72"/>
  <c r="S22" i="72"/>
  <c r="G22" i="72"/>
  <c r="S21" i="72"/>
  <c r="S30" i="72" s="1"/>
  <c r="S32" i="72" s="1"/>
  <c r="I16" i="72" s="1"/>
  <c r="G21" i="72"/>
  <c r="G20" i="72"/>
  <c r="U111" i="71"/>
  <c r="I111" i="71"/>
  <c r="U95" i="71"/>
  <c r="I95" i="71"/>
  <c r="U66" i="71"/>
  <c r="I66" i="71"/>
  <c r="U44" i="71"/>
  <c r="Q44" i="71"/>
  <c r="E44" i="71"/>
  <c r="U42" i="71"/>
  <c r="L16" i="71" s="1"/>
  <c r="S28" i="71"/>
  <c r="G28" i="71"/>
  <c r="S27" i="71"/>
  <c r="G27" i="71"/>
  <c r="S26" i="71"/>
  <c r="G26" i="71"/>
  <c r="S25" i="71"/>
  <c r="G25" i="71"/>
  <c r="S24" i="71"/>
  <c r="U32" i="71" s="1"/>
  <c r="G24" i="71"/>
  <c r="S23" i="71"/>
  <c r="G23" i="71"/>
  <c r="S22" i="71"/>
  <c r="G22" i="71"/>
  <c r="S21" i="71"/>
  <c r="G21" i="71"/>
  <c r="G20" i="71"/>
  <c r="O16" i="71"/>
  <c r="C16" i="71"/>
  <c r="U111" i="70"/>
  <c r="I111" i="70"/>
  <c r="U95" i="70"/>
  <c r="I95" i="70"/>
  <c r="U66" i="70"/>
  <c r="I66" i="70"/>
  <c r="U44" i="70"/>
  <c r="O16" i="70" s="1"/>
  <c r="Q44" i="70"/>
  <c r="E44" i="70"/>
  <c r="C16" i="70" s="1"/>
  <c r="U42" i="70"/>
  <c r="L16" i="70" s="1"/>
  <c r="S28" i="70"/>
  <c r="G28" i="70"/>
  <c r="S27" i="70"/>
  <c r="G27" i="70"/>
  <c r="S26" i="70"/>
  <c r="G26" i="70"/>
  <c r="S25" i="70"/>
  <c r="G25" i="70"/>
  <c r="S24" i="70"/>
  <c r="G24" i="70"/>
  <c r="S23" i="70"/>
  <c r="G23" i="70"/>
  <c r="S22" i="70"/>
  <c r="G22" i="70"/>
  <c r="S21" i="70"/>
  <c r="S30" i="70" s="1"/>
  <c r="S32" i="70" s="1"/>
  <c r="I16" i="70" s="1"/>
  <c r="G21" i="70"/>
  <c r="G20" i="70"/>
  <c r="U111" i="69"/>
  <c r="I111" i="69"/>
  <c r="U95" i="69"/>
  <c r="I95" i="69"/>
  <c r="U66" i="69"/>
  <c r="I66" i="69"/>
  <c r="U44" i="69"/>
  <c r="O16" i="69" s="1"/>
  <c r="Q44" i="69"/>
  <c r="E44" i="69"/>
  <c r="C16" i="69" s="1"/>
  <c r="U42" i="69"/>
  <c r="S28" i="69"/>
  <c r="G28" i="69"/>
  <c r="S27" i="69"/>
  <c r="G27" i="69"/>
  <c r="S26" i="69"/>
  <c r="G26" i="69"/>
  <c r="S25" i="69"/>
  <c r="G25" i="69"/>
  <c r="S24" i="69"/>
  <c r="U32" i="69" s="1"/>
  <c r="G24" i="69"/>
  <c r="S23" i="69"/>
  <c r="G23" i="69"/>
  <c r="S22" i="69"/>
  <c r="G22" i="69"/>
  <c r="S21" i="69"/>
  <c r="S30" i="69" s="1"/>
  <c r="S32" i="69" s="1"/>
  <c r="I16" i="69" s="1"/>
  <c r="G21" i="69"/>
  <c r="G20" i="69"/>
  <c r="L16" i="69"/>
  <c r="U111" i="68"/>
  <c r="I111" i="68"/>
  <c r="U95" i="68"/>
  <c r="I95" i="68"/>
  <c r="U66" i="68"/>
  <c r="I66" i="68"/>
  <c r="U44" i="68"/>
  <c r="O16" i="68" s="1"/>
  <c r="Q44" i="68"/>
  <c r="E44" i="68"/>
  <c r="C16" i="68" s="1"/>
  <c r="U42" i="68"/>
  <c r="L16" i="68" s="1"/>
  <c r="S28" i="68"/>
  <c r="G28" i="68"/>
  <c r="S27" i="68"/>
  <c r="G27" i="68"/>
  <c r="S26" i="68"/>
  <c r="G26" i="68"/>
  <c r="S25" i="68"/>
  <c r="G25" i="68"/>
  <c r="S24" i="68"/>
  <c r="G24" i="68"/>
  <c r="S23" i="68"/>
  <c r="G23" i="68"/>
  <c r="S22" i="68"/>
  <c r="G22" i="68"/>
  <c r="S21" i="68"/>
  <c r="G21" i="68"/>
  <c r="G20" i="68"/>
  <c r="U111" i="67"/>
  <c r="I111" i="67"/>
  <c r="U95" i="67"/>
  <c r="I95" i="67"/>
  <c r="U66" i="67"/>
  <c r="I66" i="67"/>
  <c r="U44" i="67"/>
  <c r="O16" i="67" s="1"/>
  <c r="Q44" i="67"/>
  <c r="E44" i="67"/>
  <c r="C16" i="67" s="1"/>
  <c r="U42" i="67"/>
  <c r="L16" i="67" s="1"/>
  <c r="S28" i="67"/>
  <c r="G28" i="67"/>
  <c r="S27" i="67"/>
  <c r="G27" i="67"/>
  <c r="S26" i="67"/>
  <c r="G26" i="67"/>
  <c r="S25" i="67"/>
  <c r="G25" i="67"/>
  <c r="S24" i="67"/>
  <c r="G24" i="67"/>
  <c r="S23" i="67"/>
  <c r="G23" i="67"/>
  <c r="S22" i="67"/>
  <c r="G22" i="67"/>
  <c r="S21" i="67"/>
  <c r="S30" i="67" s="1"/>
  <c r="S32" i="67" s="1"/>
  <c r="I16" i="67" s="1"/>
  <c r="G21" i="67"/>
  <c r="G20" i="67"/>
  <c r="U111" i="66"/>
  <c r="I111" i="66"/>
  <c r="U95" i="66"/>
  <c r="I95" i="66"/>
  <c r="U66" i="66"/>
  <c r="I66" i="66"/>
  <c r="U44" i="66"/>
  <c r="O16" i="66" s="1"/>
  <c r="Q44" i="66"/>
  <c r="E44" i="66"/>
  <c r="C16" i="66" s="1"/>
  <c r="U42" i="66"/>
  <c r="L16" i="66" s="1"/>
  <c r="S28" i="66"/>
  <c r="G28" i="66"/>
  <c r="S27" i="66"/>
  <c r="G27" i="66"/>
  <c r="S26" i="66"/>
  <c r="G26" i="66"/>
  <c r="S25" i="66"/>
  <c r="G25" i="66"/>
  <c r="S24" i="66"/>
  <c r="U32" i="66" s="1"/>
  <c r="G24" i="66"/>
  <c r="S23" i="66"/>
  <c r="G23" i="66"/>
  <c r="S22" i="66"/>
  <c r="G22" i="66"/>
  <c r="S21" i="66"/>
  <c r="S30" i="66" s="1"/>
  <c r="S32" i="66" s="1"/>
  <c r="I16" i="66" s="1"/>
  <c r="G21" i="66"/>
  <c r="G20" i="66"/>
  <c r="K11" i="66" l="1"/>
  <c r="S30" i="71"/>
  <c r="S32" i="71" s="1"/>
  <c r="I16" i="71" s="1"/>
  <c r="U32" i="70"/>
  <c r="K11" i="70" s="1"/>
  <c r="G30" i="69"/>
  <c r="G32" i="69" s="1"/>
  <c r="F16" i="69" s="1"/>
  <c r="U32" i="68"/>
  <c r="K11" i="68" s="1"/>
  <c r="S30" i="68"/>
  <c r="S32" i="68" s="1"/>
  <c r="I16" i="68" s="1"/>
  <c r="U32" i="67"/>
  <c r="K11" i="67" s="1"/>
  <c r="U30" i="71"/>
  <c r="E11" i="71" s="1"/>
  <c r="K11" i="71"/>
  <c r="G30" i="70"/>
  <c r="G32" i="70" s="1"/>
  <c r="F16" i="70" s="1"/>
  <c r="K11" i="69"/>
  <c r="G30" i="67"/>
  <c r="G32" i="67" s="1"/>
  <c r="F16" i="67" s="1"/>
  <c r="G30" i="66"/>
  <c r="G32" i="66" s="1"/>
  <c r="F16" i="66" s="1"/>
  <c r="U30" i="66"/>
  <c r="E11" i="66" s="1"/>
  <c r="P11" i="66" s="1"/>
  <c r="K13" i="66" s="1"/>
  <c r="U30" i="67"/>
  <c r="E11" i="67" s="1"/>
  <c r="G30" i="68"/>
  <c r="G32" i="68" s="1"/>
  <c r="F16" i="68" s="1"/>
  <c r="U30" i="68"/>
  <c r="E11" i="68" s="1"/>
  <c r="U30" i="69"/>
  <c r="E11" i="69" s="1"/>
  <c r="U30" i="70"/>
  <c r="E11" i="70" s="1"/>
  <c r="G30" i="71"/>
  <c r="G32" i="71" s="1"/>
  <c r="F16" i="71" s="1"/>
  <c r="G30" i="72"/>
  <c r="G32" i="72" s="1"/>
  <c r="F16" i="72" s="1"/>
  <c r="K11" i="72"/>
  <c r="U30" i="72"/>
  <c r="E11" i="72" s="1"/>
  <c r="P11" i="69" l="1"/>
  <c r="K13" i="69" s="1"/>
  <c r="P11" i="71"/>
  <c r="K13" i="71" s="1"/>
  <c r="P11" i="70"/>
  <c r="E13" i="70" s="1"/>
  <c r="P11" i="68"/>
  <c r="K13" i="68" s="1"/>
  <c r="P11" i="67"/>
  <c r="K13" i="67" s="1"/>
  <c r="E13" i="66"/>
  <c r="P11" i="72"/>
  <c r="K13" i="72" s="1"/>
  <c r="E13" i="69" l="1"/>
  <c r="K13" i="70"/>
  <c r="E13" i="71"/>
  <c r="E13" i="68"/>
  <c r="E13" i="67"/>
  <c r="E13" i="72"/>
  <c r="U111" i="57" l="1"/>
  <c r="I111" i="57"/>
  <c r="U95" i="57"/>
  <c r="I95" i="57"/>
  <c r="U66" i="57"/>
  <c r="I66" i="57"/>
  <c r="U44" i="57"/>
  <c r="Q44" i="57"/>
  <c r="E44" i="57"/>
  <c r="U42" i="57"/>
  <c r="S28" i="57"/>
  <c r="G28" i="57"/>
  <c r="S27" i="57"/>
  <c r="G27" i="57"/>
  <c r="S26" i="57"/>
  <c r="G26" i="57"/>
  <c r="S25" i="57"/>
  <c r="G25" i="57"/>
  <c r="S24" i="57"/>
  <c r="U32" i="57" s="1"/>
  <c r="G24" i="57"/>
  <c r="S23" i="57"/>
  <c r="G23" i="57"/>
  <c r="S22" i="57"/>
  <c r="G22" i="57"/>
  <c r="S21" i="57"/>
  <c r="S30" i="57" s="1"/>
  <c r="S32" i="57" s="1"/>
  <c r="G21" i="57"/>
  <c r="G20" i="57"/>
  <c r="R74" i="63"/>
  <c r="R73" i="63"/>
  <c r="R72" i="63"/>
  <c r="R71" i="63"/>
  <c r="R70" i="63"/>
  <c r="R69" i="63"/>
  <c r="R68" i="63"/>
  <c r="R67" i="63"/>
  <c r="R66" i="63"/>
  <c r="R65" i="63"/>
  <c r="R64" i="63"/>
  <c r="R63" i="63"/>
  <c r="R62" i="63"/>
  <c r="R61" i="63"/>
  <c r="R60" i="63"/>
  <c r="R59" i="63"/>
  <c r="R58" i="63"/>
  <c r="R57" i="63"/>
  <c r="R56" i="63"/>
  <c r="R55" i="63"/>
  <c r="R54" i="63"/>
  <c r="R53" i="63"/>
  <c r="R52" i="63"/>
  <c r="R51" i="63"/>
  <c r="R50" i="63"/>
  <c r="R49" i="63"/>
  <c r="R48" i="63"/>
  <c r="R47" i="63"/>
  <c r="R46" i="63"/>
  <c r="R45" i="63"/>
  <c r="R44" i="63"/>
  <c r="R43" i="63"/>
  <c r="R42" i="63"/>
  <c r="R41" i="63"/>
  <c r="R40" i="63"/>
  <c r="R39" i="63"/>
  <c r="R38" i="63"/>
  <c r="R37" i="63"/>
  <c r="R36" i="63"/>
  <c r="R35" i="63"/>
  <c r="R34" i="63"/>
  <c r="R33" i="63"/>
  <c r="R32" i="63"/>
  <c r="R31" i="63"/>
  <c r="R30" i="63"/>
  <c r="R29" i="63"/>
  <c r="R28" i="63"/>
  <c r="R27" i="63"/>
  <c r="R26" i="63"/>
  <c r="R25" i="63"/>
  <c r="R24" i="63"/>
  <c r="R23" i="63"/>
  <c r="R22" i="63"/>
  <c r="R21" i="63"/>
  <c r="R20" i="63"/>
  <c r="Q74" i="63"/>
  <c r="Q73" i="63"/>
  <c r="Q72" i="63"/>
  <c r="Q71" i="63"/>
  <c r="Q70" i="63"/>
  <c r="Q69" i="63"/>
  <c r="Q68" i="63"/>
  <c r="Q67" i="63"/>
  <c r="Q66" i="63"/>
  <c r="Q65" i="63"/>
  <c r="Q64" i="63"/>
  <c r="Q63" i="63"/>
  <c r="Q62" i="63"/>
  <c r="Q61" i="63"/>
  <c r="Q60" i="63"/>
  <c r="Q59" i="63"/>
  <c r="Q58" i="63"/>
  <c r="Q57" i="63"/>
  <c r="Q56" i="63"/>
  <c r="Q55" i="63"/>
  <c r="Q54" i="63"/>
  <c r="Q53" i="63"/>
  <c r="Q52" i="63"/>
  <c r="Q51" i="63"/>
  <c r="Q50" i="63"/>
  <c r="Q49" i="63"/>
  <c r="Q48" i="63"/>
  <c r="Q47" i="63"/>
  <c r="Q46" i="63"/>
  <c r="Q45" i="63"/>
  <c r="Q44" i="63"/>
  <c r="Q43" i="63"/>
  <c r="Q42" i="63"/>
  <c r="Q41" i="63"/>
  <c r="Q40" i="63"/>
  <c r="Q39" i="63"/>
  <c r="Q38" i="63"/>
  <c r="Q37" i="63"/>
  <c r="Q36" i="63"/>
  <c r="Q35" i="63"/>
  <c r="Q34" i="63"/>
  <c r="Q33" i="63"/>
  <c r="Q32" i="63"/>
  <c r="Q31" i="63"/>
  <c r="Q30" i="63"/>
  <c r="Q29" i="63"/>
  <c r="Q28" i="63"/>
  <c r="Q27" i="63"/>
  <c r="Q26" i="63"/>
  <c r="Q25" i="63"/>
  <c r="Q24" i="63"/>
  <c r="Q23" i="63"/>
  <c r="Q22" i="63"/>
  <c r="Q21" i="63"/>
  <c r="Q20" i="63"/>
  <c r="P74" i="63"/>
  <c r="P73" i="63"/>
  <c r="P72" i="63"/>
  <c r="P71" i="63"/>
  <c r="P70" i="63"/>
  <c r="P69" i="63"/>
  <c r="P68" i="63"/>
  <c r="P67" i="63"/>
  <c r="P66" i="63"/>
  <c r="P65" i="63"/>
  <c r="P64" i="63"/>
  <c r="P63" i="63"/>
  <c r="P62" i="63"/>
  <c r="P61" i="63"/>
  <c r="P60" i="63"/>
  <c r="P59" i="63"/>
  <c r="P58" i="63"/>
  <c r="P57" i="63"/>
  <c r="P56" i="63"/>
  <c r="P55" i="63"/>
  <c r="P54" i="63"/>
  <c r="P53" i="63"/>
  <c r="P52" i="63"/>
  <c r="P51" i="63"/>
  <c r="P50" i="63"/>
  <c r="P49" i="63"/>
  <c r="P48" i="63"/>
  <c r="P47" i="63"/>
  <c r="P46" i="63"/>
  <c r="P45" i="63"/>
  <c r="P44" i="63"/>
  <c r="P43" i="63"/>
  <c r="P42" i="63"/>
  <c r="P41" i="63"/>
  <c r="P40" i="63"/>
  <c r="P39" i="63"/>
  <c r="P38" i="63"/>
  <c r="P37" i="63"/>
  <c r="P36" i="63"/>
  <c r="P35" i="63"/>
  <c r="P34" i="63"/>
  <c r="P33" i="63"/>
  <c r="P32" i="63"/>
  <c r="P31" i="63"/>
  <c r="P30" i="63"/>
  <c r="P29" i="63"/>
  <c r="P28" i="63"/>
  <c r="P27" i="63"/>
  <c r="P26" i="63"/>
  <c r="P25" i="63"/>
  <c r="P24" i="63"/>
  <c r="P23" i="63"/>
  <c r="P22" i="63"/>
  <c r="P21" i="63"/>
  <c r="W60" i="63"/>
  <c r="W51" i="63"/>
  <c r="W43" i="63"/>
  <c r="P20" i="63"/>
  <c r="G28" i="62"/>
  <c r="G27" i="62"/>
  <c r="G26" i="62"/>
  <c r="G25" i="62"/>
  <c r="G24" i="62"/>
  <c r="G23" i="62"/>
  <c r="G22" i="62"/>
  <c r="G21" i="62"/>
  <c r="G20" i="62"/>
  <c r="G28" i="61"/>
  <c r="G27" i="61"/>
  <c r="G26" i="61"/>
  <c r="G25" i="61"/>
  <c r="G24" i="61"/>
  <c r="G23" i="61"/>
  <c r="G22" i="61"/>
  <c r="G21" i="61"/>
  <c r="G20" i="61"/>
  <c r="G28" i="60"/>
  <c r="G27" i="60"/>
  <c r="G26" i="60"/>
  <c r="G25" i="60"/>
  <c r="G24" i="60"/>
  <c r="G23" i="60"/>
  <c r="G22" i="60"/>
  <c r="G21" i="60"/>
  <c r="G20" i="60"/>
  <c r="G28" i="59"/>
  <c r="G27" i="59"/>
  <c r="G26" i="59"/>
  <c r="G25" i="59"/>
  <c r="G24" i="59"/>
  <c r="G23" i="59"/>
  <c r="G22" i="59"/>
  <c r="G21" i="59"/>
  <c r="G20" i="59"/>
  <c r="G28" i="58"/>
  <c r="G27" i="58"/>
  <c r="G26" i="58"/>
  <c r="G25" i="58"/>
  <c r="G24" i="58"/>
  <c r="G23" i="58"/>
  <c r="G22" i="58"/>
  <c r="G21" i="58"/>
  <c r="G20" i="58"/>
  <c r="G28" i="56"/>
  <c r="G27" i="56"/>
  <c r="G26" i="56"/>
  <c r="G25" i="56"/>
  <c r="G24" i="56"/>
  <c r="G23" i="56"/>
  <c r="G22" i="56"/>
  <c r="G21" i="56"/>
  <c r="G20" i="56"/>
  <c r="G28" i="55"/>
  <c r="G27" i="55"/>
  <c r="G26" i="55"/>
  <c r="G25" i="55"/>
  <c r="G24" i="55"/>
  <c r="G23" i="55"/>
  <c r="G22" i="55"/>
  <c r="G21" i="55"/>
  <c r="G20" i="55"/>
  <c r="G28" i="54"/>
  <c r="G27" i="54"/>
  <c r="G26" i="54"/>
  <c r="G25" i="54"/>
  <c r="G24" i="54"/>
  <c r="G23" i="54"/>
  <c r="G22" i="54"/>
  <c r="G21" i="54"/>
  <c r="G20" i="54"/>
  <c r="G28" i="53"/>
  <c r="G27" i="53"/>
  <c r="G26" i="53"/>
  <c r="G25" i="53"/>
  <c r="G24" i="53"/>
  <c r="G23" i="53"/>
  <c r="G22" i="53"/>
  <c r="G21" i="53"/>
  <c r="G20" i="53"/>
  <c r="G28" i="52"/>
  <c r="G27" i="52"/>
  <c r="G26" i="52"/>
  <c r="G25" i="52"/>
  <c r="G24" i="52"/>
  <c r="G23" i="52"/>
  <c r="G22" i="52"/>
  <c r="G21" i="52"/>
  <c r="G20" i="52"/>
  <c r="G28" i="51"/>
  <c r="G27" i="51"/>
  <c r="G26" i="51"/>
  <c r="G25" i="51"/>
  <c r="G24" i="51"/>
  <c r="G23" i="51"/>
  <c r="G22" i="51"/>
  <c r="G21" i="51"/>
  <c r="G20" i="51"/>
  <c r="G28" i="50"/>
  <c r="G27" i="50"/>
  <c r="G26" i="50"/>
  <c r="G25" i="50"/>
  <c r="G24" i="50"/>
  <c r="G23" i="50"/>
  <c r="G22" i="50"/>
  <c r="G21" i="50"/>
  <c r="G20" i="50"/>
  <c r="G28" i="49"/>
  <c r="G27" i="49"/>
  <c r="G26" i="49"/>
  <c r="G25" i="49"/>
  <c r="G24" i="49"/>
  <c r="G23" i="49"/>
  <c r="G22" i="49"/>
  <c r="G21" i="49"/>
  <c r="G20" i="49"/>
  <c r="G28" i="48"/>
  <c r="G27" i="48"/>
  <c r="G26" i="48"/>
  <c r="G25" i="48"/>
  <c r="G24" i="48"/>
  <c r="G23" i="48"/>
  <c r="G22" i="48"/>
  <c r="G21" i="48"/>
  <c r="G20" i="48"/>
  <c r="G28" i="47"/>
  <c r="G27" i="47"/>
  <c r="G26" i="47"/>
  <c r="G25" i="47"/>
  <c r="G24" i="47"/>
  <c r="G23" i="47"/>
  <c r="G22" i="47"/>
  <c r="G21" i="47"/>
  <c r="G20" i="47"/>
  <c r="G28" i="46"/>
  <c r="G27" i="46"/>
  <c r="G26" i="46"/>
  <c r="G25" i="46"/>
  <c r="G24" i="46"/>
  <c r="G23" i="46"/>
  <c r="G22" i="46"/>
  <c r="G21" i="46"/>
  <c r="G20" i="46"/>
  <c r="G28" i="45"/>
  <c r="G27" i="45"/>
  <c r="G26" i="45"/>
  <c r="G25" i="45"/>
  <c r="G24" i="45"/>
  <c r="G23" i="45"/>
  <c r="G22" i="45"/>
  <c r="G21" i="45"/>
  <c r="G20" i="45"/>
  <c r="G28" i="44"/>
  <c r="G27" i="44"/>
  <c r="G26" i="44"/>
  <c r="G25" i="44"/>
  <c r="G24" i="44"/>
  <c r="G23" i="44"/>
  <c r="G22" i="44"/>
  <c r="G21" i="44"/>
  <c r="G20" i="44"/>
  <c r="G28" i="43"/>
  <c r="G27" i="43"/>
  <c r="G26" i="43"/>
  <c r="G25" i="43"/>
  <c r="G24" i="43"/>
  <c r="G23" i="43"/>
  <c r="G22" i="43"/>
  <c r="G21" i="43"/>
  <c r="G20" i="43"/>
  <c r="G28" i="42"/>
  <c r="G27" i="42"/>
  <c r="G26" i="42"/>
  <c r="G25" i="42"/>
  <c r="G24" i="42"/>
  <c r="G23" i="42"/>
  <c r="G22" i="42"/>
  <c r="G21" i="42"/>
  <c r="G20" i="42"/>
  <c r="G28" i="41"/>
  <c r="G27" i="41"/>
  <c r="G26" i="41"/>
  <c r="G25" i="41"/>
  <c r="G24" i="41"/>
  <c r="G23" i="41"/>
  <c r="G22" i="41"/>
  <c r="G21" i="41"/>
  <c r="G20" i="41"/>
  <c r="G28" i="40"/>
  <c r="G27" i="40"/>
  <c r="G26" i="40"/>
  <c r="G25" i="40"/>
  <c r="G24" i="40"/>
  <c r="G23" i="40"/>
  <c r="G22" i="40"/>
  <c r="G21" i="40"/>
  <c r="G20" i="40"/>
  <c r="G28" i="39"/>
  <c r="G27" i="39"/>
  <c r="G26" i="39"/>
  <c r="G25" i="39"/>
  <c r="G24" i="39"/>
  <c r="G23" i="39"/>
  <c r="G22" i="39"/>
  <c r="G21" i="39"/>
  <c r="G20" i="39"/>
  <c r="G28" i="38"/>
  <c r="G27" i="38"/>
  <c r="G26" i="38"/>
  <c r="G25" i="38"/>
  <c r="G24" i="38"/>
  <c r="G23" i="38"/>
  <c r="G22" i="38"/>
  <c r="G21" i="38"/>
  <c r="G20" i="38"/>
  <c r="G28" i="37"/>
  <c r="G27" i="37"/>
  <c r="G26" i="37"/>
  <c r="G25" i="37"/>
  <c r="G24" i="37"/>
  <c r="G23" i="37"/>
  <c r="G22" i="37"/>
  <c r="G21" i="37"/>
  <c r="G20" i="37"/>
  <c r="G28" i="36"/>
  <c r="G27" i="36"/>
  <c r="G26" i="36"/>
  <c r="G25" i="36"/>
  <c r="G24" i="36"/>
  <c r="G23" i="36"/>
  <c r="G22" i="36"/>
  <c r="G21" i="36"/>
  <c r="G20" i="36"/>
  <c r="G28" i="35"/>
  <c r="G27" i="35"/>
  <c r="G26" i="35"/>
  <c r="G25" i="35"/>
  <c r="G24" i="35"/>
  <c r="G23" i="35"/>
  <c r="G22" i="35"/>
  <c r="G21" i="35"/>
  <c r="G20" i="35"/>
  <c r="G28" i="34"/>
  <c r="G27" i="34"/>
  <c r="G26" i="34"/>
  <c r="G25" i="34"/>
  <c r="G24" i="34"/>
  <c r="G23" i="34"/>
  <c r="G22" i="34"/>
  <c r="G21" i="34"/>
  <c r="G20" i="34"/>
  <c r="G28" i="33"/>
  <c r="G27" i="33"/>
  <c r="G26" i="33"/>
  <c r="G25" i="33"/>
  <c r="G24" i="33"/>
  <c r="G23" i="33"/>
  <c r="G22" i="33"/>
  <c r="G21" i="33"/>
  <c r="G20" i="33"/>
  <c r="G28" i="32"/>
  <c r="G27" i="32"/>
  <c r="G26" i="32"/>
  <c r="G25" i="32"/>
  <c r="G24" i="32"/>
  <c r="G23" i="32"/>
  <c r="G22" i="32"/>
  <c r="G21" i="32"/>
  <c r="G20" i="32"/>
  <c r="G28" i="31"/>
  <c r="G27" i="31"/>
  <c r="G26" i="31"/>
  <c r="G25" i="31"/>
  <c r="G24" i="31"/>
  <c r="G23" i="31"/>
  <c r="G22" i="31"/>
  <c r="G21" i="31"/>
  <c r="G20" i="31"/>
  <c r="G28" i="30"/>
  <c r="G27" i="30"/>
  <c r="G26" i="30"/>
  <c r="G25" i="30"/>
  <c r="G24" i="30"/>
  <c r="G23" i="30"/>
  <c r="G22" i="30"/>
  <c r="G21" i="30"/>
  <c r="G20" i="30"/>
  <c r="G28" i="29"/>
  <c r="G27" i="29"/>
  <c r="G26" i="29"/>
  <c r="G25" i="29"/>
  <c r="G24" i="29"/>
  <c r="G23" i="29"/>
  <c r="G22" i="29"/>
  <c r="G21" i="29"/>
  <c r="G20" i="29"/>
  <c r="G28" i="28"/>
  <c r="G27" i="28"/>
  <c r="G26" i="28"/>
  <c r="G25" i="28"/>
  <c r="G24" i="28"/>
  <c r="G23" i="28"/>
  <c r="G22" i="28"/>
  <c r="G21" i="28"/>
  <c r="G20" i="28"/>
  <c r="G28" i="27"/>
  <c r="G27" i="27"/>
  <c r="G26" i="27"/>
  <c r="G25" i="27"/>
  <c r="G24" i="27"/>
  <c r="G23" i="27"/>
  <c r="G22" i="27"/>
  <c r="G21" i="27"/>
  <c r="G20" i="27"/>
  <c r="G28" i="26"/>
  <c r="G27" i="26"/>
  <c r="G26" i="26"/>
  <c r="G25" i="26"/>
  <c r="G24" i="26"/>
  <c r="G23" i="26"/>
  <c r="G22" i="26"/>
  <c r="G21" i="26"/>
  <c r="G20" i="26"/>
  <c r="G28" i="25"/>
  <c r="G27" i="25"/>
  <c r="G26" i="25"/>
  <c r="G25" i="25"/>
  <c r="G24" i="25"/>
  <c r="G23" i="25"/>
  <c r="G22" i="25"/>
  <c r="G21" i="25"/>
  <c r="G20" i="25"/>
  <c r="G28" i="24"/>
  <c r="G27" i="24"/>
  <c r="G26" i="24"/>
  <c r="G25" i="24"/>
  <c r="G24" i="24"/>
  <c r="G23" i="24"/>
  <c r="G22" i="24"/>
  <c r="G21" i="24"/>
  <c r="G20" i="24"/>
  <c r="G28" i="23"/>
  <c r="G27" i="23"/>
  <c r="G26" i="23"/>
  <c r="G25" i="23"/>
  <c r="G24" i="23"/>
  <c r="G23" i="23"/>
  <c r="G22" i="23"/>
  <c r="G21" i="23"/>
  <c r="G20" i="23"/>
  <c r="G28" i="22"/>
  <c r="G27" i="22"/>
  <c r="G26" i="22"/>
  <c r="G25" i="22"/>
  <c r="G24" i="22"/>
  <c r="G23" i="22"/>
  <c r="G22" i="22"/>
  <c r="G21" i="22"/>
  <c r="G20" i="22"/>
  <c r="G28" i="21"/>
  <c r="G27" i="21"/>
  <c r="G26" i="21"/>
  <c r="G25" i="21"/>
  <c r="G24" i="21"/>
  <c r="G23" i="21"/>
  <c r="G22" i="21"/>
  <c r="G21" i="21"/>
  <c r="G20" i="21"/>
  <c r="G28" i="20"/>
  <c r="G27" i="20"/>
  <c r="G26" i="20"/>
  <c r="G25" i="20"/>
  <c r="G24" i="20"/>
  <c r="G23" i="20"/>
  <c r="G22" i="20"/>
  <c r="G21" i="20"/>
  <c r="G20" i="20"/>
  <c r="G28" i="19"/>
  <c r="G27" i="19"/>
  <c r="G26" i="19"/>
  <c r="G25" i="19"/>
  <c r="G24" i="19"/>
  <c r="G23" i="19"/>
  <c r="G22" i="19"/>
  <c r="G21" i="19"/>
  <c r="G20" i="19"/>
  <c r="G28" i="18"/>
  <c r="G27" i="18"/>
  <c r="G26" i="18"/>
  <c r="G25" i="18"/>
  <c r="G24" i="18"/>
  <c r="G23" i="18"/>
  <c r="G22" i="18"/>
  <c r="G21" i="18"/>
  <c r="G20" i="18"/>
  <c r="G28" i="17"/>
  <c r="G27" i="17"/>
  <c r="G26" i="17"/>
  <c r="G25" i="17"/>
  <c r="G24" i="17"/>
  <c r="G23" i="17"/>
  <c r="G22" i="17"/>
  <c r="G21" i="17"/>
  <c r="G20" i="17"/>
  <c r="G28" i="15"/>
  <c r="G27" i="15"/>
  <c r="G26" i="15"/>
  <c r="G25" i="15"/>
  <c r="G24" i="15"/>
  <c r="G23" i="15"/>
  <c r="G22" i="15"/>
  <c r="G21" i="15"/>
  <c r="G20" i="15"/>
  <c r="G28" i="14"/>
  <c r="G27" i="14"/>
  <c r="G26" i="14"/>
  <c r="G25" i="14"/>
  <c r="G24" i="14"/>
  <c r="G23" i="14"/>
  <c r="G22" i="14"/>
  <c r="G21" i="14"/>
  <c r="G20" i="14"/>
  <c r="G28" i="13"/>
  <c r="G27" i="13"/>
  <c r="G26" i="13"/>
  <c r="G25" i="13"/>
  <c r="G24" i="13"/>
  <c r="G23" i="13"/>
  <c r="G22" i="13"/>
  <c r="G21" i="13"/>
  <c r="G20" i="13"/>
  <c r="G28" i="12"/>
  <c r="G27" i="12"/>
  <c r="G26" i="12"/>
  <c r="G25" i="12"/>
  <c r="G24" i="12"/>
  <c r="G23" i="12"/>
  <c r="G22" i="12"/>
  <c r="G21" i="12"/>
  <c r="G20" i="12"/>
  <c r="G28" i="11"/>
  <c r="G27" i="11"/>
  <c r="G26" i="11"/>
  <c r="G25" i="11"/>
  <c r="G24" i="11"/>
  <c r="G23" i="11"/>
  <c r="G22" i="11"/>
  <c r="G21" i="11"/>
  <c r="G20" i="11"/>
  <c r="G28" i="10"/>
  <c r="G27" i="10"/>
  <c r="G26" i="10"/>
  <c r="G25" i="10"/>
  <c r="G24" i="10"/>
  <c r="G23" i="10"/>
  <c r="G22" i="10"/>
  <c r="G21" i="10"/>
  <c r="G20" i="10"/>
  <c r="G28" i="9"/>
  <c r="G27" i="9"/>
  <c r="G26" i="9"/>
  <c r="G25" i="9"/>
  <c r="G24" i="9"/>
  <c r="G23" i="9"/>
  <c r="G22" i="9"/>
  <c r="G21" i="9"/>
  <c r="G20" i="9"/>
  <c r="G28" i="8"/>
  <c r="G27" i="8"/>
  <c r="G26" i="8"/>
  <c r="G25" i="8"/>
  <c r="G24" i="8"/>
  <c r="G23" i="8"/>
  <c r="G22" i="8"/>
  <c r="G21" i="8"/>
  <c r="G20" i="8"/>
  <c r="G28" i="7"/>
  <c r="G27" i="7"/>
  <c r="G26" i="7"/>
  <c r="G25" i="7"/>
  <c r="G24" i="7"/>
  <c r="G23" i="7"/>
  <c r="G22" i="7"/>
  <c r="G21" i="7"/>
  <c r="G20" i="7"/>
  <c r="G28" i="6"/>
  <c r="G27" i="6"/>
  <c r="G26" i="6"/>
  <c r="G25" i="6"/>
  <c r="G24" i="6"/>
  <c r="G23" i="6"/>
  <c r="G22" i="6"/>
  <c r="G21" i="6"/>
  <c r="G20" i="6"/>
  <c r="G28" i="5"/>
  <c r="G27" i="5"/>
  <c r="G26" i="5"/>
  <c r="G25" i="5"/>
  <c r="G24" i="5"/>
  <c r="G23" i="5"/>
  <c r="G22" i="5"/>
  <c r="G21" i="5"/>
  <c r="G20" i="5"/>
  <c r="G28" i="4"/>
  <c r="G27" i="4"/>
  <c r="G26" i="4"/>
  <c r="G25" i="4"/>
  <c r="G24" i="4"/>
  <c r="G23" i="4"/>
  <c r="G22" i="4"/>
  <c r="G21" i="4"/>
  <c r="G20" i="4"/>
  <c r="G28" i="3"/>
  <c r="G27" i="3"/>
  <c r="G26" i="3"/>
  <c r="G25" i="3"/>
  <c r="G24" i="3"/>
  <c r="G23" i="3"/>
  <c r="G22" i="3"/>
  <c r="G21" i="3"/>
  <c r="G20" i="3"/>
  <c r="G28" i="2"/>
  <c r="G27" i="2"/>
  <c r="G26" i="2"/>
  <c r="G25" i="2"/>
  <c r="G24" i="2"/>
  <c r="G23" i="2"/>
  <c r="G22" i="2"/>
  <c r="G21" i="2"/>
  <c r="G20" i="2"/>
  <c r="G28" i="1"/>
  <c r="G27" i="1"/>
  <c r="G26" i="1"/>
  <c r="G25" i="1"/>
  <c r="G24" i="1"/>
  <c r="G23" i="1"/>
  <c r="G22" i="1"/>
  <c r="G21" i="1"/>
  <c r="G20" i="1"/>
  <c r="G30" i="45" l="1"/>
  <c r="G32" i="45" s="1"/>
  <c r="G30" i="57"/>
  <c r="G32" i="57" s="1"/>
  <c r="G30" i="40"/>
  <c r="G32" i="40" s="1"/>
  <c r="G30" i="20"/>
  <c r="G32" i="20" s="1"/>
  <c r="G30" i="1"/>
  <c r="G32" i="1" s="1"/>
  <c r="X58" i="63"/>
  <c r="X57" i="63"/>
  <c r="X56" i="63"/>
  <c r="X54" i="63"/>
  <c r="X55" i="63"/>
  <c r="X59" i="63"/>
  <c r="X48" i="63"/>
  <c r="X47" i="63"/>
  <c r="X46" i="63"/>
  <c r="X50" i="63"/>
  <c r="X49" i="63"/>
  <c r="X39" i="63"/>
  <c r="X38" i="63"/>
  <c r="X42" i="63"/>
  <c r="X41" i="63"/>
  <c r="X40" i="63"/>
  <c r="G30" i="6"/>
  <c r="G32" i="6" s="1"/>
  <c r="G30" i="62"/>
  <c r="G32" i="62" s="1"/>
  <c r="G30" i="61"/>
  <c r="G32" i="61" s="1"/>
  <c r="G30" i="60"/>
  <c r="G32" i="60" s="1"/>
  <c r="U30" i="57"/>
  <c r="G30" i="56"/>
  <c r="G32" i="56" s="1"/>
  <c r="G30" i="55"/>
  <c r="G32" i="55" s="1"/>
  <c r="G30" i="53"/>
  <c r="G32" i="53" s="1"/>
  <c r="G30" i="51"/>
  <c r="G32" i="51" s="1"/>
  <c r="G30" i="49"/>
  <c r="G32" i="49" s="1"/>
  <c r="G30" i="47"/>
  <c r="G32" i="47" s="1"/>
  <c r="G30" i="42"/>
  <c r="G32" i="42" s="1"/>
  <c r="G30" i="38"/>
  <c r="G32" i="38" s="1"/>
  <c r="G30" i="36"/>
  <c r="G32" i="36" s="1"/>
  <c r="G30" i="34"/>
  <c r="G32" i="34" s="1"/>
  <c r="G30" i="32"/>
  <c r="G32" i="32" s="1"/>
  <c r="G30" i="30"/>
  <c r="G32" i="30" s="1"/>
  <c r="G30" i="28"/>
  <c r="G32" i="28" s="1"/>
  <c r="G30" i="26"/>
  <c r="G32" i="26" s="1"/>
  <c r="G30" i="24"/>
  <c r="G32" i="24" s="1"/>
  <c r="G30" i="22"/>
  <c r="G32" i="22" s="1"/>
  <c r="G30" i="13"/>
  <c r="G32" i="13" s="1"/>
  <c r="G30" i="18"/>
  <c r="G32" i="18" s="1"/>
  <c r="G30" i="15"/>
  <c r="G32" i="15" s="1"/>
  <c r="G30" i="11"/>
  <c r="G32" i="11" s="1"/>
  <c r="G30" i="9"/>
  <c r="G32" i="9" s="1"/>
  <c r="G30" i="5"/>
  <c r="G32" i="5" s="1"/>
  <c r="G30" i="3"/>
  <c r="G32" i="3" s="1"/>
  <c r="G30" i="2"/>
  <c r="G32" i="2" s="1"/>
  <c r="G30" i="4"/>
  <c r="G32" i="4" s="1"/>
  <c r="G30" i="7"/>
  <c r="G32" i="7" s="1"/>
  <c r="G30" i="8"/>
  <c r="G32" i="8" s="1"/>
  <c r="G30" i="10"/>
  <c r="G32" i="10" s="1"/>
  <c r="G30" i="12"/>
  <c r="G32" i="12" s="1"/>
  <c r="G30" i="14"/>
  <c r="G32" i="14" s="1"/>
  <c r="G30" i="17"/>
  <c r="G32" i="17" s="1"/>
  <c r="G30" i="19"/>
  <c r="G32" i="19" s="1"/>
  <c r="G30" i="21"/>
  <c r="G32" i="21" s="1"/>
  <c r="G30" i="23"/>
  <c r="G32" i="23" s="1"/>
  <c r="G30" i="25"/>
  <c r="G32" i="25" s="1"/>
  <c r="G30" i="27"/>
  <c r="G32" i="27" s="1"/>
  <c r="G30" i="29"/>
  <c r="G32" i="29" s="1"/>
  <c r="G30" i="31"/>
  <c r="G32" i="31" s="1"/>
  <c r="G30" i="33"/>
  <c r="G32" i="33" s="1"/>
  <c r="G30" i="35"/>
  <c r="G32" i="35" s="1"/>
  <c r="G30" i="37"/>
  <c r="G32" i="37" s="1"/>
  <c r="G30" i="39"/>
  <c r="G32" i="39" s="1"/>
  <c r="G30" i="41"/>
  <c r="G32" i="41" s="1"/>
  <c r="G30" i="43"/>
  <c r="G32" i="43" s="1"/>
  <c r="G30" i="44"/>
  <c r="G32" i="44" s="1"/>
  <c r="G30" i="46"/>
  <c r="G32" i="46" s="1"/>
  <c r="F16" i="46" s="1"/>
  <c r="E65" i="63" s="1"/>
  <c r="G30" i="48"/>
  <c r="G32" i="48" s="1"/>
  <c r="G30" i="50"/>
  <c r="G32" i="50" s="1"/>
  <c r="G30" i="52"/>
  <c r="G32" i="52" s="1"/>
  <c r="G30" i="54"/>
  <c r="G32" i="54" s="1"/>
  <c r="G30" i="58"/>
  <c r="G32" i="58" s="1"/>
  <c r="G30" i="59"/>
  <c r="G32" i="59" s="1"/>
  <c r="Y29" i="63"/>
  <c r="W34" i="63"/>
  <c r="J44" i="63"/>
  <c r="I44" i="63" s="1"/>
  <c r="J74" i="63"/>
  <c r="I74" i="63" s="1"/>
  <c r="J73" i="63"/>
  <c r="I73" i="63" s="1"/>
  <c r="J72" i="63"/>
  <c r="I72" i="63" s="1"/>
  <c r="J71" i="63"/>
  <c r="I71" i="63" s="1"/>
  <c r="J70" i="63"/>
  <c r="I70" i="63" s="1"/>
  <c r="J69" i="63"/>
  <c r="I69" i="63" s="1"/>
  <c r="J68" i="63"/>
  <c r="I68" i="63" s="1"/>
  <c r="J67" i="63"/>
  <c r="I67" i="63" s="1"/>
  <c r="J66" i="63"/>
  <c r="I66" i="63" s="1"/>
  <c r="J65" i="63"/>
  <c r="I65" i="63" s="1"/>
  <c r="J64" i="63"/>
  <c r="I64" i="63" s="1"/>
  <c r="J63" i="63"/>
  <c r="I63" i="63" s="1"/>
  <c r="J62" i="63"/>
  <c r="I62" i="63" s="1"/>
  <c r="J61" i="63"/>
  <c r="I61" i="63" s="1"/>
  <c r="J60" i="63"/>
  <c r="I60" i="63" s="1"/>
  <c r="J59" i="63"/>
  <c r="I59" i="63" s="1"/>
  <c r="J58" i="63"/>
  <c r="I58" i="63" s="1"/>
  <c r="J57" i="63"/>
  <c r="I57" i="63" s="1"/>
  <c r="J56" i="63"/>
  <c r="I56" i="63" s="1"/>
  <c r="J55" i="63"/>
  <c r="I55" i="63" s="1"/>
  <c r="J54" i="63"/>
  <c r="I54" i="63" s="1"/>
  <c r="J53" i="63"/>
  <c r="I53" i="63" s="1"/>
  <c r="J52" i="63"/>
  <c r="I52" i="63" s="1"/>
  <c r="J51" i="63"/>
  <c r="I51" i="63" s="1"/>
  <c r="J50" i="63"/>
  <c r="I50" i="63" s="1"/>
  <c r="J49" i="63"/>
  <c r="I49" i="63" s="1"/>
  <c r="J48" i="63"/>
  <c r="I48" i="63" s="1"/>
  <c r="J47" i="63"/>
  <c r="I47" i="63" s="1"/>
  <c r="J46" i="63"/>
  <c r="I46" i="63" s="1"/>
  <c r="J45" i="63"/>
  <c r="I45" i="63" s="1"/>
  <c r="J43" i="63"/>
  <c r="I43" i="63" s="1"/>
  <c r="J42" i="63"/>
  <c r="I42" i="63" s="1"/>
  <c r="J41" i="63"/>
  <c r="I41" i="63" s="1"/>
  <c r="J40" i="63"/>
  <c r="I40" i="63" s="1"/>
  <c r="J39" i="63"/>
  <c r="I39" i="63" s="1"/>
  <c r="J38" i="63"/>
  <c r="I38" i="63" s="1"/>
  <c r="J37" i="63"/>
  <c r="I37" i="63" s="1"/>
  <c r="J36" i="63"/>
  <c r="I36" i="63" s="1"/>
  <c r="J35" i="63"/>
  <c r="I35" i="63" s="1"/>
  <c r="J34" i="63"/>
  <c r="I34" i="63" s="1"/>
  <c r="J33" i="63"/>
  <c r="I33" i="63" s="1"/>
  <c r="J32" i="63"/>
  <c r="I32" i="63" s="1"/>
  <c r="J31" i="63"/>
  <c r="I31" i="63" s="1"/>
  <c r="J30" i="63"/>
  <c r="I30" i="63" s="1"/>
  <c r="J29" i="63"/>
  <c r="I29" i="63" s="1"/>
  <c r="J28" i="63"/>
  <c r="I28" i="63" s="1"/>
  <c r="J27" i="63"/>
  <c r="I27" i="63" s="1"/>
  <c r="J26" i="63"/>
  <c r="I26" i="63" s="1"/>
  <c r="J25" i="63"/>
  <c r="I25" i="63" s="1"/>
  <c r="J24" i="63"/>
  <c r="I24" i="63" s="1"/>
  <c r="J22" i="63"/>
  <c r="I22" i="63" s="1"/>
  <c r="J21" i="63"/>
  <c r="I21" i="63" s="1"/>
  <c r="J20" i="63"/>
  <c r="I20" i="63" s="1"/>
  <c r="J23" i="63"/>
  <c r="I23" i="63" s="1"/>
  <c r="W26" i="63"/>
  <c r="X25" i="63" s="1"/>
  <c r="U111" i="45"/>
  <c r="I111" i="45"/>
  <c r="U95" i="45"/>
  <c r="I95" i="45"/>
  <c r="U66" i="45"/>
  <c r="I66" i="45"/>
  <c r="U44" i="45"/>
  <c r="O16" i="45" s="1"/>
  <c r="H64" i="63" s="1"/>
  <c r="Q44" i="45"/>
  <c r="E44" i="45"/>
  <c r="C16" i="45" s="1"/>
  <c r="D64" i="63" s="1"/>
  <c r="U42" i="45"/>
  <c r="L16" i="45" s="1"/>
  <c r="G64" i="63" s="1"/>
  <c r="S28" i="45"/>
  <c r="S27" i="45"/>
  <c r="S26" i="45"/>
  <c r="S25" i="45"/>
  <c r="S24" i="45"/>
  <c r="S23" i="45"/>
  <c r="S22" i="45"/>
  <c r="S21" i="45"/>
  <c r="U111" i="46"/>
  <c r="I111" i="46"/>
  <c r="U95" i="46"/>
  <c r="I95" i="46"/>
  <c r="U66" i="46"/>
  <c r="I66" i="46"/>
  <c r="U44" i="46"/>
  <c r="O16" i="46" s="1"/>
  <c r="H65" i="63" s="1"/>
  <c r="Q44" i="46"/>
  <c r="E44" i="46"/>
  <c r="C16" i="46" s="1"/>
  <c r="D65" i="63" s="1"/>
  <c r="U42" i="46"/>
  <c r="L16" i="46" s="1"/>
  <c r="G65" i="63" s="1"/>
  <c r="S28" i="46"/>
  <c r="S27" i="46"/>
  <c r="S26" i="46"/>
  <c r="S25" i="46"/>
  <c r="S24" i="46"/>
  <c r="S23" i="46"/>
  <c r="S22" i="46"/>
  <c r="S21" i="46"/>
  <c r="U111" i="47"/>
  <c r="I111" i="47"/>
  <c r="U95" i="47"/>
  <c r="I95" i="47"/>
  <c r="U66" i="47"/>
  <c r="I66" i="47"/>
  <c r="U44" i="47"/>
  <c r="O16" i="47" s="1"/>
  <c r="H66" i="63" s="1"/>
  <c r="Q44" i="47"/>
  <c r="E44" i="47"/>
  <c r="C16" i="47" s="1"/>
  <c r="D66" i="63" s="1"/>
  <c r="U42" i="47"/>
  <c r="L16" i="47" s="1"/>
  <c r="G66" i="63" s="1"/>
  <c r="S28" i="47"/>
  <c r="S27" i="47"/>
  <c r="S26" i="47"/>
  <c r="S25" i="47"/>
  <c r="S24" i="47"/>
  <c r="S23" i="47"/>
  <c r="S22" i="47"/>
  <c r="S21" i="47"/>
  <c r="F16" i="47"/>
  <c r="E66" i="63" s="1"/>
  <c r="X30" i="63" l="1"/>
  <c r="X32" i="63"/>
  <c r="X29" i="63"/>
  <c r="X31" i="63"/>
  <c r="X33" i="63"/>
  <c r="S30" i="45"/>
  <c r="S32" i="45" s="1"/>
  <c r="I16" i="45" s="1"/>
  <c r="F64" i="63" s="1"/>
  <c r="U32" i="47"/>
  <c r="U30" i="45"/>
  <c r="U30" i="46"/>
  <c r="U32" i="45"/>
  <c r="Y32" i="63"/>
  <c r="S30" i="47"/>
  <c r="S32" i="47" s="1"/>
  <c r="I16" i="47" s="1"/>
  <c r="F66" i="63" s="1"/>
  <c r="F16" i="45"/>
  <c r="E64" i="63" s="1"/>
  <c r="U32" i="46"/>
  <c r="S30" i="46"/>
  <c r="S32" i="46" s="1"/>
  <c r="I16" i="46" s="1"/>
  <c r="F65" i="63" s="1"/>
  <c r="X21" i="63"/>
  <c r="X22" i="63"/>
  <c r="X23" i="63"/>
  <c r="X24" i="63"/>
  <c r="U30" i="47"/>
  <c r="S23" i="29"/>
  <c r="E44" i="16"/>
  <c r="C16" i="16" s="1"/>
  <c r="D35" i="63" s="1"/>
  <c r="G20" i="16"/>
  <c r="U111" i="62" l="1"/>
  <c r="I111" i="62"/>
  <c r="U95" i="62"/>
  <c r="I95" i="62"/>
  <c r="U66" i="62"/>
  <c r="I66" i="62"/>
  <c r="U44" i="62"/>
  <c r="O16" i="62" s="1"/>
  <c r="Q44" i="62"/>
  <c r="E44" i="62"/>
  <c r="C16" i="62" s="1"/>
  <c r="U42" i="62"/>
  <c r="L16" i="62" s="1"/>
  <c r="S28" i="62"/>
  <c r="S27" i="62"/>
  <c r="S26" i="62"/>
  <c r="S25" i="62"/>
  <c r="S24" i="62"/>
  <c r="S23" i="62"/>
  <c r="S22" i="62"/>
  <c r="S21" i="62"/>
  <c r="U111" i="61"/>
  <c r="I111" i="61"/>
  <c r="U95" i="61"/>
  <c r="I95" i="61"/>
  <c r="U66" i="61"/>
  <c r="I66" i="61"/>
  <c r="U44" i="61"/>
  <c r="O16" i="61" s="1"/>
  <c r="Q44" i="61"/>
  <c r="E44" i="61"/>
  <c r="C16" i="61" s="1"/>
  <c r="U42" i="61"/>
  <c r="L16" i="61" s="1"/>
  <c r="S28" i="61"/>
  <c r="S27" i="61"/>
  <c r="S26" i="61"/>
  <c r="S25" i="61"/>
  <c r="S24" i="61"/>
  <c r="S23" i="61"/>
  <c r="S22" i="61"/>
  <c r="S21" i="61"/>
  <c r="U111" i="60"/>
  <c r="I111" i="60"/>
  <c r="U95" i="60"/>
  <c r="I95" i="60"/>
  <c r="U66" i="60"/>
  <c r="I66" i="60"/>
  <c r="U44" i="60"/>
  <c r="O16" i="60" s="1"/>
  <c r="Q44" i="60"/>
  <c r="E44" i="60"/>
  <c r="C16" i="60" s="1"/>
  <c r="U42" i="60"/>
  <c r="L16" i="60" s="1"/>
  <c r="S28" i="60"/>
  <c r="S27" i="60"/>
  <c r="S26" i="60"/>
  <c r="S25" i="60"/>
  <c r="S24" i="60"/>
  <c r="U32" i="60" s="1"/>
  <c r="S23" i="60"/>
  <c r="S22" i="60"/>
  <c r="S21" i="60"/>
  <c r="U111" i="59"/>
  <c r="I111" i="59"/>
  <c r="U95" i="59"/>
  <c r="I95" i="59"/>
  <c r="U66" i="59"/>
  <c r="I66" i="59"/>
  <c r="U44" i="59"/>
  <c r="O16" i="59" s="1"/>
  <c r="Q44" i="59"/>
  <c r="E44" i="59"/>
  <c r="C16" i="59" s="1"/>
  <c r="U42" i="59"/>
  <c r="L16" i="59" s="1"/>
  <c r="S28" i="59"/>
  <c r="S27" i="59"/>
  <c r="S26" i="59"/>
  <c r="S25" i="59"/>
  <c r="S24" i="59"/>
  <c r="U32" i="59" s="1"/>
  <c r="S23" i="59"/>
  <c r="S22" i="59"/>
  <c r="S21" i="59"/>
  <c r="U111" i="58"/>
  <c r="I111" i="58"/>
  <c r="U95" i="58"/>
  <c r="I95" i="58"/>
  <c r="U66" i="58"/>
  <c r="I66" i="58"/>
  <c r="U44" i="58"/>
  <c r="O16" i="58" s="1"/>
  <c r="Q44" i="58"/>
  <c r="E44" i="58"/>
  <c r="C16" i="58" s="1"/>
  <c r="U42" i="58"/>
  <c r="L16" i="58" s="1"/>
  <c r="S28" i="58"/>
  <c r="S27" i="58"/>
  <c r="S26" i="58"/>
  <c r="S25" i="58"/>
  <c r="S24" i="58"/>
  <c r="S23" i="58"/>
  <c r="S22" i="58"/>
  <c r="S21" i="58"/>
  <c r="F16" i="58"/>
  <c r="O16" i="57"/>
  <c r="C16" i="57"/>
  <c r="L16" i="57"/>
  <c r="I16" i="57"/>
  <c r="U111" i="56"/>
  <c r="I111" i="56"/>
  <c r="U95" i="56"/>
  <c r="I95" i="56"/>
  <c r="U66" i="56"/>
  <c r="I66" i="56"/>
  <c r="U44" i="56"/>
  <c r="O16" i="56" s="1"/>
  <c r="Q44" i="56"/>
  <c r="E44" i="56"/>
  <c r="C16" i="56" s="1"/>
  <c r="U42" i="56"/>
  <c r="L16" i="56" s="1"/>
  <c r="S28" i="56"/>
  <c r="S27" i="56"/>
  <c r="S26" i="56"/>
  <c r="S25" i="56"/>
  <c r="S24" i="56"/>
  <c r="S23" i="56"/>
  <c r="S22" i="56"/>
  <c r="S21" i="56"/>
  <c r="U111" i="55"/>
  <c r="I111" i="55"/>
  <c r="U95" i="55"/>
  <c r="I95" i="55"/>
  <c r="U66" i="55"/>
  <c r="I66" i="55"/>
  <c r="U44" i="55"/>
  <c r="O16" i="55" s="1"/>
  <c r="H74" i="63" s="1"/>
  <c r="Q44" i="55"/>
  <c r="E44" i="55"/>
  <c r="C16" i="55" s="1"/>
  <c r="D74" i="63" s="1"/>
  <c r="U42" i="55"/>
  <c r="L16" i="55" s="1"/>
  <c r="G74" i="63" s="1"/>
  <c r="S28" i="55"/>
  <c r="S27" i="55"/>
  <c r="S26" i="55"/>
  <c r="S25" i="55"/>
  <c r="S24" i="55"/>
  <c r="S23" i="55"/>
  <c r="S22" i="55"/>
  <c r="S21" i="55"/>
  <c r="U111" i="54"/>
  <c r="I111" i="54"/>
  <c r="U95" i="54"/>
  <c r="I95" i="54"/>
  <c r="U66" i="54"/>
  <c r="I66" i="54"/>
  <c r="U44" i="54"/>
  <c r="O16" i="54" s="1"/>
  <c r="H73" i="63" s="1"/>
  <c r="Q44" i="54"/>
  <c r="E44" i="54"/>
  <c r="C16" i="54" s="1"/>
  <c r="D73" i="63" s="1"/>
  <c r="U42" i="54"/>
  <c r="L16" i="54" s="1"/>
  <c r="G73" i="63" s="1"/>
  <c r="S28" i="54"/>
  <c r="S27" i="54"/>
  <c r="S26" i="54"/>
  <c r="S25" i="54"/>
  <c r="S24" i="54"/>
  <c r="S23" i="54"/>
  <c r="S22" i="54"/>
  <c r="S21" i="54"/>
  <c r="U111" i="53"/>
  <c r="I111" i="53"/>
  <c r="U95" i="53"/>
  <c r="I95" i="53"/>
  <c r="U66" i="53"/>
  <c r="I66" i="53"/>
  <c r="U44" i="53"/>
  <c r="O16" i="53" s="1"/>
  <c r="H72" i="63" s="1"/>
  <c r="Q44" i="53"/>
  <c r="E44" i="53"/>
  <c r="C16" i="53" s="1"/>
  <c r="D72" i="63" s="1"/>
  <c r="U42" i="53"/>
  <c r="L16" i="53" s="1"/>
  <c r="G72" i="63" s="1"/>
  <c r="S28" i="53"/>
  <c r="S27" i="53"/>
  <c r="S26" i="53"/>
  <c r="S25" i="53"/>
  <c r="S24" i="53"/>
  <c r="S23" i="53"/>
  <c r="S22" i="53"/>
  <c r="S21" i="53"/>
  <c r="U111" i="52"/>
  <c r="I111" i="52"/>
  <c r="U95" i="52"/>
  <c r="I95" i="52"/>
  <c r="U66" i="52"/>
  <c r="I66" i="52"/>
  <c r="U44" i="52"/>
  <c r="O16" i="52" s="1"/>
  <c r="H71" i="63" s="1"/>
  <c r="Q44" i="52"/>
  <c r="E44" i="52"/>
  <c r="C16" i="52" s="1"/>
  <c r="D71" i="63" s="1"/>
  <c r="U42" i="52"/>
  <c r="L16" i="52" s="1"/>
  <c r="G71" i="63" s="1"/>
  <c r="S28" i="52"/>
  <c r="S27" i="52"/>
  <c r="S26" i="52"/>
  <c r="S25" i="52"/>
  <c r="S24" i="52"/>
  <c r="S23" i="52"/>
  <c r="S22" i="52"/>
  <c r="S21" i="52"/>
  <c r="U111" i="51"/>
  <c r="I111" i="51"/>
  <c r="U95" i="51"/>
  <c r="I95" i="51"/>
  <c r="U66" i="51"/>
  <c r="I66" i="51"/>
  <c r="U44" i="51"/>
  <c r="O16" i="51" s="1"/>
  <c r="H70" i="63" s="1"/>
  <c r="Q44" i="51"/>
  <c r="E44" i="51"/>
  <c r="C16" i="51" s="1"/>
  <c r="D70" i="63" s="1"/>
  <c r="U42" i="51"/>
  <c r="L16" i="51" s="1"/>
  <c r="G70" i="63" s="1"/>
  <c r="S28" i="51"/>
  <c r="S27" i="51"/>
  <c r="S26" i="51"/>
  <c r="S25" i="51"/>
  <c r="S24" i="51"/>
  <c r="S23" i="51"/>
  <c r="S22" i="51"/>
  <c r="S21" i="51"/>
  <c r="U111" i="50"/>
  <c r="I111" i="50"/>
  <c r="U95" i="50"/>
  <c r="I95" i="50"/>
  <c r="U66" i="50"/>
  <c r="I66" i="50"/>
  <c r="U44" i="50"/>
  <c r="O16" i="50" s="1"/>
  <c r="H69" i="63" s="1"/>
  <c r="Q44" i="50"/>
  <c r="E44" i="50"/>
  <c r="C16" i="50" s="1"/>
  <c r="D69" i="63" s="1"/>
  <c r="U42" i="50"/>
  <c r="L16" i="50" s="1"/>
  <c r="G69" i="63" s="1"/>
  <c r="S28" i="50"/>
  <c r="S27" i="50"/>
  <c r="S26" i="50"/>
  <c r="S25" i="50"/>
  <c r="S24" i="50"/>
  <c r="S23" i="50"/>
  <c r="S22" i="50"/>
  <c r="S21" i="50"/>
  <c r="F16" i="50"/>
  <c r="E69" i="63" s="1"/>
  <c r="U111" i="49"/>
  <c r="I111" i="49"/>
  <c r="U95" i="49"/>
  <c r="I95" i="49"/>
  <c r="U66" i="49"/>
  <c r="I66" i="49"/>
  <c r="U44" i="49"/>
  <c r="O16" i="49" s="1"/>
  <c r="H68" i="63" s="1"/>
  <c r="Q44" i="49"/>
  <c r="E44" i="49"/>
  <c r="C16" i="49" s="1"/>
  <c r="D68" i="63" s="1"/>
  <c r="U42" i="49"/>
  <c r="L16" i="49" s="1"/>
  <c r="G68" i="63" s="1"/>
  <c r="S28" i="49"/>
  <c r="S27" i="49"/>
  <c r="S26" i="49"/>
  <c r="S25" i="49"/>
  <c r="S24" i="49"/>
  <c r="S23" i="49"/>
  <c r="S22" i="49"/>
  <c r="S21" i="49"/>
  <c r="U111" i="48"/>
  <c r="I111" i="48"/>
  <c r="U95" i="48"/>
  <c r="I95" i="48"/>
  <c r="U66" i="48"/>
  <c r="I66" i="48"/>
  <c r="U44" i="48"/>
  <c r="O16" i="48" s="1"/>
  <c r="H67" i="63" s="1"/>
  <c r="Q44" i="48"/>
  <c r="E44" i="48"/>
  <c r="C16" i="48" s="1"/>
  <c r="D67" i="63" s="1"/>
  <c r="U42" i="48"/>
  <c r="L16" i="48" s="1"/>
  <c r="G67" i="63" s="1"/>
  <c r="S28" i="48"/>
  <c r="S27" i="48"/>
  <c r="S26" i="48"/>
  <c r="S25" i="48"/>
  <c r="S24" i="48"/>
  <c r="S23" i="48"/>
  <c r="S22" i="48"/>
  <c r="S21" i="48"/>
  <c r="K11" i="47"/>
  <c r="U111" i="44"/>
  <c r="I111" i="44"/>
  <c r="U95" i="44"/>
  <c r="I95" i="44"/>
  <c r="U66" i="44"/>
  <c r="I66" i="44"/>
  <c r="U44" i="44"/>
  <c r="O16" i="44" s="1"/>
  <c r="H63" i="63" s="1"/>
  <c r="Q44" i="44"/>
  <c r="E44" i="44"/>
  <c r="C16" i="44" s="1"/>
  <c r="D63" i="63" s="1"/>
  <c r="U42" i="44"/>
  <c r="L16" i="44" s="1"/>
  <c r="G63" i="63" s="1"/>
  <c r="S28" i="44"/>
  <c r="S27" i="44"/>
  <c r="S26" i="44"/>
  <c r="S25" i="44"/>
  <c r="S24" i="44"/>
  <c r="S23" i="44"/>
  <c r="S22" i="44"/>
  <c r="S21" i="44"/>
  <c r="U111" i="43"/>
  <c r="I111" i="43"/>
  <c r="U95" i="43"/>
  <c r="I95" i="43"/>
  <c r="U66" i="43"/>
  <c r="I66" i="43"/>
  <c r="U44" i="43"/>
  <c r="O16" i="43" s="1"/>
  <c r="H62" i="63" s="1"/>
  <c r="Q44" i="43"/>
  <c r="E44" i="43"/>
  <c r="C16" i="43" s="1"/>
  <c r="D62" i="63" s="1"/>
  <c r="U42" i="43"/>
  <c r="L16" i="43" s="1"/>
  <c r="G62" i="63" s="1"/>
  <c r="S28" i="43"/>
  <c r="S27" i="43"/>
  <c r="S26" i="43"/>
  <c r="S25" i="43"/>
  <c r="S24" i="43"/>
  <c r="S23" i="43"/>
  <c r="S22" i="43"/>
  <c r="S21" i="43"/>
  <c r="U111" i="42"/>
  <c r="I111" i="42"/>
  <c r="U95" i="42"/>
  <c r="I95" i="42"/>
  <c r="U66" i="42"/>
  <c r="I66" i="42"/>
  <c r="U44" i="42"/>
  <c r="O16" i="42" s="1"/>
  <c r="H61" i="63" s="1"/>
  <c r="Q44" i="42"/>
  <c r="E44" i="42"/>
  <c r="C16" i="42" s="1"/>
  <c r="D61" i="63" s="1"/>
  <c r="U42" i="42"/>
  <c r="L16" i="42" s="1"/>
  <c r="G61" i="63" s="1"/>
  <c r="S28" i="42"/>
  <c r="S27" i="42"/>
  <c r="S26" i="42"/>
  <c r="S25" i="42"/>
  <c r="S24" i="42"/>
  <c r="S23" i="42"/>
  <c r="S22" i="42"/>
  <c r="S21" i="42"/>
  <c r="U111" i="41"/>
  <c r="I111" i="41"/>
  <c r="U95" i="41"/>
  <c r="I95" i="41"/>
  <c r="U66" i="41"/>
  <c r="I66" i="41"/>
  <c r="U44" i="41"/>
  <c r="O16" i="41" s="1"/>
  <c r="H60" i="63" s="1"/>
  <c r="Q44" i="41"/>
  <c r="E44" i="41"/>
  <c r="C16" i="41" s="1"/>
  <c r="D60" i="63" s="1"/>
  <c r="U42" i="41"/>
  <c r="L16" i="41" s="1"/>
  <c r="G60" i="63" s="1"/>
  <c r="S28" i="41"/>
  <c r="S27" i="41"/>
  <c r="S26" i="41"/>
  <c r="S25" i="41"/>
  <c r="S24" i="41"/>
  <c r="U32" i="41" s="1"/>
  <c r="S23" i="41"/>
  <c r="S22" i="41"/>
  <c r="S21" i="41"/>
  <c r="U111" i="40"/>
  <c r="I111" i="40"/>
  <c r="U95" i="40"/>
  <c r="I95" i="40"/>
  <c r="U66" i="40"/>
  <c r="I66" i="40"/>
  <c r="U44" i="40"/>
  <c r="O16" i="40" s="1"/>
  <c r="H59" i="63" s="1"/>
  <c r="Q44" i="40"/>
  <c r="E44" i="40"/>
  <c r="C16" i="40" s="1"/>
  <c r="D59" i="63" s="1"/>
  <c r="U42" i="40"/>
  <c r="L16" i="40" s="1"/>
  <c r="G59" i="63" s="1"/>
  <c r="S28" i="40"/>
  <c r="S27" i="40"/>
  <c r="S26" i="40"/>
  <c r="S25" i="40"/>
  <c r="S24" i="40"/>
  <c r="U32" i="40" s="1"/>
  <c r="S23" i="40"/>
  <c r="S22" i="40"/>
  <c r="S21" i="40"/>
  <c r="F16" i="40"/>
  <c r="E59" i="63" s="1"/>
  <c r="U111" i="39"/>
  <c r="I111" i="39"/>
  <c r="U95" i="39"/>
  <c r="I95" i="39"/>
  <c r="U66" i="39"/>
  <c r="I66" i="39"/>
  <c r="U44" i="39"/>
  <c r="O16" i="39" s="1"/>
  <c r="H58" i="63" s="1"/>
  <c r="Q44" i="39"/>
  <c r="E44" i="39"/>
  <c r="C16" i="39" s="1"/>
  <c r="D58" i="63" s="1"/>
  <c r="U42" i="39"/>
  <c r="L16" i="39" s="1"/>
  <c r="G58" i="63" s="1"/>
  <c r="S28" i="39"/>
  <c r="S27" i="39"/>
  <c r="S26" i="39"/>
  <c r="S25" i="39"/>
  <c r="S24" i="39"/>
  <c r="S23" i="39"/>
  <c r="S22" i="39"/>
  <c r="S21" i="39"/>
  <c r="U111" i="38"/>
  <c r="I111" i="38"/>
  <c r="U95" i="38"/>
  <c r="I95" i="38"/>
  <c r="U66" i="38"/>
  <c r="I66" i="38"/>
  <c r="U44" i="38"/>
  <c r="O16" i="38" s="1"/>
  <c r="H57" i="63" s="1"/>
  <c r="Q44" i="38"/>
  <c r="E44" i="38"/>
  <c r="C16" i="38" s="1"/>
  <c r="D57" i="63" s="1"/>
  <c r="U42" i="38"/>
  <c r="L16" i="38" s="1"/>
  <c r="G57" i="63" s="1"/>
  <c r="S28" i="38"/>
  <c r="S27" i="38"/>
  <c r="S26" i="38"/>
  <c r="S25" i="38"/>
  <c r="S24" i="38"/>
  <c r="S23" i="38"/>
  <c r="S22" i="38"/>
  <c r="S21" i="38"/>
  <c r="U111" i="37"/>
  <c r="I111" i="37"/>
  <c r="U95" i="37"/>
  <c r="I95" i="37"/>
  <c r="U66" i="37"/>
  <c r="I66" i="37"/>
  <c r="U44" i="37"/>
  <c r="O16" i="37" s="1"/>
  <c r="H56" i="63" s="1"/>
  <c r="Q44" i="37"/>
  <c r="E44" i="37"/>
  <c r="C16" i="37" s="1"/>
  <c r="D56" i="63" s="1"/>
  <c r="U42" i="37"/>
  <c r="L16" i="37" s="1"/>
  <c r="G56" i="63" s="1"/>
  <c r="S28" i="37"/>
  <c r="S27" i="37"/>
  <c r="S26" i="37"/>
  <c r="S25" i="37"/>
  <c r="S24" i="37"/>
  <c r="S23" i="37"/>
  <c r="S22" i="37"/>
  <c r="S21" i="37"/>
  <c r="F16" i="37"/>
  <c r="E56" i="63" s="1"/>
  <c r="U111" i="36"/>
  <c r="I111" i="36"/>
  <c r="U95" i="36"/>
  <c r="I95" i="36"/>
  <c r="U66" i="36"/>
  <c r="I66" i="36"/>
  <c r="U44" i="36"/>
  <c r="O16" i="36" s="1"/>
  <c r="H55" i="63" s="1"/>
  <c r="Q44" i="36"/>
  <c r="E44" i="36"/>
  <c r="C16" i="36" s="1"/>
  <c r="D55" i="63" s="1"/>
  <c r="U42" i="36"/>
  <c r="L16" i="36" s="1"/>
  <c r="G55" i="63" s="1"/>
  <c r="S28" i="36"/>
  <c r="S27" i="36"/>
  <c r="S26" i="36"/>
  <c r="S25" i="36"/>
  <c r="S24" i="36"/>
  <c r="U32" i="36" s="1"/>
  <c r="S23" i="36"/>
  <c r="S22" i="36"/>
  <c r="S21" i="36"/>
  <c r="U111" i="35"/>
  <c r="I111" i="35"/>
  <c r="U95" i="35"/>
  <c r="I95" i="35"/>
  <c r="U66" i="35"/>
  <c r="I66" i="35"/>
  <c r="U44" i="35"/>
  <c r="O16" i="35" s="1"/>
  <c r="H54" i="63" s="1"/>
  <c r="Q44" i="35"/>
  <c r="E44" i="35"/>
  <c r="C16" i="35" s="1"/>
  <c r="D54" i="63" s="1"/>
  <c r="U42" i="35"/>
  <c r="L16" i="35" s="1"/>
  <c r="G54" i="63" s="1"/>
  <c r="S28" i="35"/>
  <c r="S27" i="35"/>
  <c r="S26" i="35"/>
  <c r="S25" i="35"/>
  <c r="S24" i="35"/>
  <c r="S23" i="35"/>
  <c r="S22" i="35"/>
  <c r="S21" i="35"/>
  <c r="U111" i="34"/>
  <c r="I111" i="34"/>
  <c r="U95" i="34"/>
  <c r="I95" i="34"/>
  <c r="U66" i="34"/>
  <c r="I66" i="34"/>
  <c r="U44" i="34"/>
  <c r="O16" i="34" s="1"/>
  <c r="H53" i="63" s="1"/>
  <c r="Q44" i="34"/>
  <c r="E44" i="34"/>
  <c r="C16" i="34" s="1"/>
  <c r="D53" i="63" s="1"/>
  <c r="U42" i="34"/>
  <c r="L16" i="34" s="1"/>
  <c r="G53" i="63" s="1"/>
  <c r="S28" i="34"/>
  <c r="S27" i="34"/>
  <c r="S26" i="34"/>
  <c r="S25" i="34"/>
  <c r="S24" i="34"/>
  <c r="S23" i="34"/>
  <c r="S22" i="34"/>
  <c r="S21" i="34"/>
  <c r="F16" i="34"/>
  <c r="E53" i="63" s="1"/>
  <c r="U111" i="33"/>
  <c r="I111" i="33"/>
  <c r="U95" i="33"/>
  <c r="I95" i="33"/>
  <c r="U66" i="33"/>
  <c r="I66" i="33"/>
  <c r="U44" i="33"/>
  <c r="O16" i="33" s="1"/>
  <c r="H52" i="63" s="1"/>
  <c r="Q44" i="33"/>
  <c r="E44" i="33"/>
  <c r="C16" i="33" s="1"/>
  <c r="D52" i="63" s="1"/>
  <c r="U42" i="33"/>
  <c r="L16" i="33" s="1"/>
  <c r="G52" i="63" s="1"/>
  <c r="S28" i="33"/>
  <c r="S27" i="33"/>
  <c r="S26" i="33"/>
  <c r="S25" i="33"/>
  <c r="S24" i="33"/>
  <c r="S23" i="33"/>
  <c r="S22" i="33"/>
  <c r="S21" i="33"/>
  <c r="U111" i="32"/>
  <c r="I111" i="32"/>
  <c r="U95" i="32"/>
  <c r="I95" i="32"/>
  <c r="U66" i="32"/>
  <c r="I66" i="32"/>
  <c r="U44" i="32"/>
  <c r="O16" i="32" s="1"/>
  <c r="H51" i="63" s="1"/>
  <c r="Q44" i="32"/>
  <c r="E44" i="32"/>
  <c r="C16" i="32" s="1"/>
  <c r="D51" i="63" s="1"/>
  <c r="U42" i="32"/>
  <c r="L16" i="32" s="1"/>
  <c r="G51" i="63" s="1"/>
  <c r="S28" i="32"/>
  <c r="S27" i="32"/>
  <c r="S26" i="32"/>
  <c r="S25" i="32"/>
  <c r="S24" i="32"/>
  <c r="S23" i="32"/>
  <c r="S22" i="32"/>
  <c r="S21" i="32"/>
  <c r="U111" i="31"/>
  <c r="I111" i="31"/>
  <c r="U95" i="31"/>
  <c r="I95" i="31"/>
  <c r="U66" i="31"/>
  <c r="I66" i="31"/>
  <c r="U44" i="31"/>
  <c r="O16" i="31" s="1"/>
  <c r="H50" i="63" s="1"/>
  <c r="Q44" i="31"/>
  <c r="E44" i="31"/>
  <c r="C16" i="31" s="1"/>
  <c r="D50" i="63" s="1"/>
  <c r="U42" i="31"/>
  <c r="L16" i="31" s="1"/>
  <c r="G50" i="63" s="1"/>
  <c r="S28" i="31"/>
  <c r="S27" i="31"/>
  <c r="S26" i="31"/>
  <c r="S25" i="31"/>
  <c r="S24" i="31"/>
  <c r="S23" i="31"/>
  <c r="S22" i="31"/>
  <c r="S21" i="31"/>
  <c r="U111" i="30"/>
  <c r="I111" i="30"/>
  <c r="U95" i="30"/>
  <c r="I95" i="30"/>
  <c r="U66" i="30"/>
  <c r="I66" i="30"/>
  <c r="U44" i="30"/>
  <c r="O16" i="30" s="1"/>
  <c r="H49" i="63" s="1"/>
  <c r="Q44" i="30"/>
  <c r="E44" i="30"/>
  <c r="C16" i="30" s="1"/>
  <c r="D49" i="63" s="1"/>
  <c r="U42" i="30"/>
  <c r="L16" i="30" s="1"/>
  <c r="G49" i="63" s="1"/>
  <c r="S28" i="30"/>
  <c r="S27" i="30"/>
  <c r="S26" i="30"/>
  <c r="S25" i="30"/>
  <c r="S24" i="30"/>
  <c r="S23" i="30"/>
  <c r="S22" i="30"/>
  <c r="S21" i="30"/>
  <c r="U111" i="29"/>
  <c r="I111" i="29"/>
  <c r="U95" i="29"/>
  <c r="I95" i="29"/>
  <c r="U66" i="29"/>
  <c r="I66" i="29"/>
  <c r="U44" i="29"/>
  <c r="O16" i="29" s="1"/>
  <c r="H48" i="63" s="1"/>
  <c r="Q44" i="29"/>
  <c r="E44" i="29"/>
  <c r="C16" i="29" s="1"/>
  <c r="D48" i="63" s="1"/>
  <c r="U42" i="29"/>
  <c r="L16" i="29" s="1"/>
  <c r="G48" i="63" s="1"/>
  <c r="S28" i="29"/>
  <c r="S27" i="29"/>
  <c r="S26" i="29"/>
  <c r="S25" i="29"/>
  <c r="S24" i="29"/>
  <c r="S22" i="29"/>
  <c r="S21" i="29"/>
  <c r="U111" i="28"/>
  <c r="I111" i="28"/>
  <c r="U95" i="28"/>
  <c r="I95" i="28"/>
  <c r="U66" i="28"/>
  <c r="I66" i="28"/>
  <c r="U44" i="28"/>
  <c r="O16" i="28" s="1"/>
  <c r="H47" i="63" s="1"/>
  <c r="Q44" i="28"/>
  <c r="E44" i="28"/>
  <c r="C16" i="28" s="1"/>
  <c r="D47" i="63" s="1"/>
  <c r="U42" i="28"/>
  <c r="L16" i="28" s="1"/>
  <c r="G47" i="63" s="1"/>
  <c r="S28" i="28"/>
  <c r="S27" i="28"/>
  <c r="S26" i="28"/>
  <c r="S25" i="28"/>
  <c r="S24" i="28"/>
  <c r="S23" i="28"/>
  <c r="S22" i="28"/>
  <c r="S21" i="28"/>
  <c r="F16" i="28"/>
  <c r="E47" i="63" s="1"/>
  <c r="U111" i="27"/>
  <c r="I111" i="27"/>
  <c r="U95" i="27"/>
  <c r="I95" i="27"/>
  <c r="U66" i="27"/>
  <c r="I66" i="27"/>
  <c r="U44" i="27"/>
  <c r="O16" i="27" s="1"/>
  <c r="H46" i="63" s="1"/>
  <c r="Q44" i="27"/>
  <c r="E44" i="27"/>
  <c r="C16" i="27" s="1"/>
  <c r="D46" i="63" s="1"/>
  <c r="U42" i="27"/>
  <c r="L16" i="27" s="1"/>
  <c r="G46" i="63" s="1"/>
  <c r="S28" i="27"/>
  <c r="S27" i="27"/>
  <c r="S26" i="27"/>
  <c r="S25" i="27"/>
  <c r="S24" i="27"/>
  <c r="S23" i="27"/>
  <c r="S22" i="27"/>
  <c r="S21" i="27"/>
  <c r="U111" i="26"/>
  <c r="I111" i="26"/>
  <c r="U95" i="26"/>
  <c r="I95" i="26"/>
  <c r="U66" i="26"/>
  <c r="I66" i="26"/>
  <c r="U44" i="26"/>
  <c r="O16" i="26" s="1"/>
  <c r="H45" i="63" s="1"/>
  <c r="Q44" i="26"/>
  <c r="E44" i="26"/>
  <c r="C16" i="26" s="1"/>
  <c r="D45" i="63" s="1"/>
  <c r="U42" i="26"/>
  <c r="L16" i="26" s="1"/>
  <c r="G45" i="63" s="1"/>
  <c r="S28" i="26"/>
  <c r="S27" i="26"/>
  <c r="S26" i="26"/>
  <c r="S25" i="26"/>
  <c r="S24" i="26"/>
  <c r="S23" i="26"/>
  <c r="S22" i="26"/>
  <c r="S21" i="26"/>
  <c r="U111" i="25"/>
  <c r="I111" i="25"/>
  <c r="U95" i="25"/>
  <c r="I95" i="25"/>
  <c r="U66" i="25"/>
  <c r="I66" i="25"/>
  <c r="U44" i="25"/>
  <c r="O16" i="25" s="1"/>
  <c r="H44" i="63" s="1"/>
  <c r="Q44" i="25"/>
  <c r="E44" i="25"/>
  <c r="C16" i="25" s="1"/>
  <c r="D44" i="63" s="1"/>
  <c r="U42" i="25"/>
  <c r="L16" i="25" s="1"/>
  <c r="G44" i="63" s="1"/>
  <c r="S28" i="25"/>
  <c r="S27" i="25"/>
  <c r="S26" i="25"/>
  <c r="S25" i="25"/>
  <c r="S24" i="25"/>
  <c r="S23" i="25"/>
  <c r="S22" i="25"/>
  <c r="S21" i="25"/>
  <c r="U111" i="24"/>
  <c r="I111" i="24"/>
  <c r="U95" i="24"/>
  <c r="I95" i="24"/>
  <c r="U66" i="24"/>
  <c r="I66" i="24"/>
  <c r="U44" i="24"/>
  <c r="O16" i="24" s="1"/>
  <c r="H43" i="63" s="1"/>
  <c r="Q44" i="24"/>
  <c r="E44" i="24"/>
  <c r="C16" i="24" s="1"/>
  <c r="D43" i="63" s="1"/>
  <c r="U42" i="24"/>
  <c r="L16" i="24" s="1"/>
  <c r="G43" i="63" s="1"/>
  <c r="S28" i="24"/>
  <c r="S27" i="24"/>
  <c r="S26" i="24"/>
  <c r="S25" i="24"/>
  <c r="S24" i="24"/>
  <c r="S23" i="24"/>
  <c r="S22" i="24"/>
  <c r="S21" i="24"/>
  <c r="U111" i="23"/>
  <c r="I111" i="23"/>
  <c r="U95" i="23"/>
  <c r="I95" i="23"/>
  <c r="U66" i="23"/>
  <c r="I66" i="23"/>
  <c r="U44" i="23"/>
  <c r="O16" i="23" s="1"/>
  <c r="H42" i="63" s="1"/>
  <c r="Q44" i="23"/>
  <c r="E44" i="23"/>
  <c r="C16" i="23" s="1"/>
  <c r="D42" i="63" s="1"/>
  <c r="U42" i="23"/>
  <c r="L16" i="23" s="1"/>
  <c r="G42" i="63" s="1"/>
  <c r="S28" i="23"/>
  <c r="S27" i="23"/>
  <c r="S26" i="23"/>
  <c r="S25" i="23"/>
  <c r="S24" i="23"/>
  <c r="S23" i="23"/>
  <c r="S22" i="23"/>
  <c r="S21" i="23"/>
  <c r="U111" i="22"/>
  <c r="I111" i="22"/>
  <c r="U95" i="22"/>
  <c r="I95" i="22"/>
  <c r="U66" i="22"/>
  <c r="I66" i="22"/>
  <c r="U44" i="22"/>
  <c r="O16" i="22" s="1"/>
  <c r="H41" i="63" s="1"/>
  <c r="Q44" i="22"/>
  <c r="E44" i="22"/>
  <c r="C16" i="22" s="1"/>
  <c r="D41" i="63" s="1"/>
  <c r="U42" i="22"/>
  <c r="L16" i="22" s="1"/>
  <c r="G41" i="63" s="1"/>
  <c r="S28" i="22"/>
  <c r="S27" i="22"/>
  <c r="S26" i="22"/>
  <c r="S25" i="22"/>
  <c r="S24" i="22"/>
  <c r="S23" i="22"/>
  <c r="S22" i="22"/>
  <c r="S21" i="22"/>
  <c r="U111" i="21"/>
  <c r="I111" i="21"/>
  <c r="U95" i="21"/>
  <c r="I95" i="21"/>
  <c r="U66" i="21"/>
  <c r="I66" i="21"/>
  <c r="U44" i="21"/>
  <c r="O16" i="21" s="1"/>
  <c r="H40" i="63" s="1"/>
  <c r="Q44" i="21"/>
  <c r="E44" i="21"/>
  <c r="C16" i="21" s="1"/>
  <c r="D40" i="63" s="1"/>
  <c r="U42" i="21"/>
  <c r="L16" i="21" s="1"/>
  <c r="G40" i="63" s="1"/>
  <c r="S28" i="21"/>
  <c r="S27" i="21"/>
  <c r="S26" i="21"/>
  <c r="S25" i="21"/>
  <c r="S24" i="21"/>
  <c r="S23" i="21"/>
  <c r="S22" i="21"/>
  <c r="S21" i="21"/>
  <c r="U111" i="20"/>
  <c r="I111" i="20"/>
  <c r="U95" i="20"/>
  <c r="I95" i="20"/>
  <c r="U66" i="20"/>
  <c r="I66" i="20"/>
  <c r="U44" i="20"/>
  <c r="O16" i="20" s="1"/>
  <c r="H39" i="63" s="1"/>
  <c r="Q44" i="20"/>
  <c r="E44" i="20"/>
  <c r="C16" i="20" s="1"/>
  <c r="D39" i="63" s="1"/>
  <c r="U42" i="20"/>
  <c r="L16" i="20" s="1"/>
  <c r="G39" i="63" s="1"/>
  <c r="S28" i="20"/>
  <c r="S27" i="20"/>
  <c r="S26" i="20"/>
  <c r="S25" i="20"/>
  <c r="S24" i="20"/>
  <c r="S23" i="20"/>
  <c r="S22" i="20"/>
  <c r="S21" i="20"/>
  <c r="U111" i="19"/>
  <c r="I111" i="19"/>
  <c r="U95" i="19"/>
  <c r="I95" i="19"/>
  <c r="U66" i="19"/>
  <c r="I66" i="19"/>
  <c r="U44" i="19"/>
  <c r="O16" i="19" s="1"/>
  <c r="H38" i="63" s="1"/>
  <c r="Q44" i="19"/>
  <c r="E44" i="19"/>
  <c r="C16" i="19" s="1"/>
  <c r="D38" i="63" s="1"/>
  <c r="U42" i="19"/>
  <c r="L16" i="19" s="1"/>
  <c r="G38" i="63" s="1"/>
  <c r="S28" i="19"/>
  <c r="S27" i="19"/>
  <c r="S26" i="19"/>
  <c r="S25" i="19"/>
  <c r="S24" i="19"/>
  <c r="S23" i="19"/>
  <c r="S22" i="19"/>
  <c r="S21" i="19"/>
  <c r="U111" i="18"/>
  <c r="I111" i="18"/>
  <c r="U95" i="18"/>
  <c r="I95" i="18"/>
  <c r="U66" i="18"/>
  <c r="I66" i="18"/>
  <c r="U44" i="18"/>
  <c r="O16" i="18" s="1"/>
  <c r="H37" i="63" s="1"/>
  <c r="Q44" i="18"/>
  <c r="E44" i="18"/>
  <c r="C16" i="18" s="1"/>
  <c r="D37" i="63" s="1"/>
  <c r="U42" i="18"/>
  <c r="L16" i="18" s="1"/>
  <c r="G37" i="63" s="1"/>
  <c r="S28" i="18"/>
  <c r="S27" i="18"/>
  <c r="S26" i="18"/>
  <c r="S25" i="18"/>
  <c r="S24" i="18"/>
  <c r="S23" i="18"/>
  <c r="S22" i="18"/>
  <c r="S21" i="18"/>
  <c r="U111" i="17"/>
  <c r="I111" i="17"/>
  <c r="U95" i="17"/>
  <c r="I95" i="17"/>
  <c r="U66" i="17"/>
  <c r="I66" i="17"/>
  <c r="U44" i="17"/>
  <c r="O16" i="17" s="1"/>
  <c r="H36" i="63" s="1"/>
  <c r="Q44" i="17"/>
  <c r="E44" i="17"/>
  <c r="C16" i="17" s="1"/>
  <c r="D36" i="63" s="1"/>
  <c r="U42" i="17"/>
  <c r="L16" i="17" s="1"/>
  <c r="G36" i="63" s="1"/>
  <c r="S28" i="17"/>
  <c r="S27" i="17"/>
  <c r="S26" i="17"/>
  <c r="S25" i="17"/>
  <c r="S24" i="17"/>
  <c r="S23" i="17"/>
  <c r="S22" i="17"/>
  <c r="S21" i="17"/>
  <c r="U111" i="16"/>
  <c r="I111" i="16"/>
  <c r="U95" i="16"/>
  <c r="I95" i="16"/>
  <c r="U66" i="16"/>
  <c r="I66" i="16"/>
  <c r="U44" i="16"/>
  <c r="O16" i="16" s="1"/>
  <c r="H35" i="63" s="1"/>
  <c r="Q44" i="16"/>
  <c r="U42" i="16"/>
  <c r="L16" i="16" s="1"/>
  <c r="G35" i="63" s="1"/>
  <c r="S28" i="16"/>
  <c r="G28" i="16"/>
  <c r="S27" i="16"/>
  <c r="G27" i="16"/>
  <c r="S26" i="16"/>
  <c r="G26" i="16"/>
  <c r="S25" i="16"/>
  <c r="G25" i="16"/>
  <c r="S24" i="16"/>
  <c r="G24" i="16"/>
  <c r="S23" i="16"/>
  <c r="G23" i="16"/>
  <c r="S22" i="16"/>
  <c r="G22" i="16"/>
  <c r="S21" i="16"/>
  <c r="G21" i="16"/>
  <c r="U111" i="15"/>
  <c r="I111" i="15"/>
  <c r="U95" i="15"/>
  <c r="I95" i="15"/>
  <c r="U66" i="15"/>
  <c r="I66" i="15"/>
  <c r="U44" i="15"/>
  <c r="O16" i="15" s="1"/>
  <c r="H34" i="63" s="1"/>
  <c r="Q44" i="15"/>
  <c r="E44" i="15"/>
  <c r="C16" i="15" s="1"/>
  <c r="D34" i="63" s="1"/>
  <c r="U42" i="15"/>
  <c r="L16" i="15" s="1"/>
  <c r="G34" i="63" s="1"/>
  <c r="S28" i="15"/>
  <c r="S27" i="15"/>
  <c r="S26" i="15"/>
  <c r="S25" i="15"/>
  <c r="S24" i="15"/>
  <c r="S23" i="15"/>
  <c r="S22" i="15"/>
  <c r="S21" i="15"/>
  <c r="U111" i="14"/>
  <c r="I111" i="14"/>
  <c r="U95" i="14"/>
  <c r="I95" i="14"/>
  <c r="U66" i="14"/>
  <c r="I66" i="14"/>
  <c r="U44" i="14"/>
  <c r="O16" i="14" s="1"/>
  <c r="H33" i="63" s="1"/>
  <c r="Q44" i="14"/>
  <c r="E44" i="14"/>
  <c r="C16" i="14" s="1"/>
  <c r="D33" i="63" s="1"/>
  <c r="U42" i="14"/>
  <c r="L16" i="14" s="1"/>
  <c r="G33" i="63" s="1"/>
  <c r="S28" i="14"/>
  <c r="S27" i="14"/>
  <c r="S26" i="14"/>
  <c r="S25" i="14"/>
  <c r="S24" i="14"/>
  <c r="S23" i="14"/>
  <c r="S22" i="14"/>
  <c r="S21" i="14"/>
  <c r="U111" i="13"/>
  <c r="I111" i="13"/>
  <c r="U95" i="13"/>
  <c r="I95" i="13"/>
  <c r="U66" i="13"/>
  <c r="I66" i="13"/>
  <c r="U44" i="13"/>
  <c r="O16" i="13" s="1"/>
  <c r="H32" i="63" s="1"/>
  <c r="Q44" i="13"/>
  <c r="E44" i="13"/>
  <c r="C16" i="13" s="1"/>
  <c r="D32" i="63" s="1"/>
  <c r="U42" i="13"/>
  <c r="L16" i="13" s="1"/>
  <c r="G32" i="63" s="1"/>
  <c r="S28" i="13"/>
  <c r="S27" i="13"/>
  <c r="S26" i="13"/>
  <c r="S25" i="13"/>
  <c r="S24" i="13"/>
  <c r="S23" i="13"/>
  <c r="S22" i="13"/>
  <c r="S21" i="13"/>
  <c r="U111" i="12"/>
  <c r="I111" i="12"/>
  <c r="U95" i="12"/>
  <c r="I95" i="12"/>
  <c r="U66" i="12"/>
  <c r="I66" i="12"/>
  <c r="U44" i="12"/>
  <c r="O16" i="12" s="1"/>
  <c r="H31" i="63" s="1"/>
  <c r="Q44" i="12"/>
  <c r="E44" i="12"/>
  <c r="C16" i="12" s="1"/>
  <c r="D31" i="63" s="1"/>
  <c r="U42" i="12"/>
  <c r="L16" i="12" s="1"/>
  <c r="G31" i="63" s="1"/>
  <c r="S28" i="12"/>
  <c r="S27" i="12"/>
  <c r="S26" i="12"/>
  <c r="S25" i="12"/>
  <c r="S24" i="12"/>
  <c r="U32" i="12" s="1"/>
  <c r="S23" i="12"/>
  <c r="S22" i="12"/>
  <c r="S21" i="12"/>
  <c r="U111" i="11"/>
  <c r="I111" i="11"/>
  <c r="U95" i="11"/>
  <c r="I95" i="11"/>
  <c r="U66" i="11"/>
  <c r="I66" i="11"/>
  <c r="U44" i="11"/>
  <c r="O16" i="11" s="1"/>
  <c r="H30" i="63" s="1"/>
  <c r="Q44" i="11"/>
  <c r="E44" i="11"/>
  <c r="C16" i="11" s="1"/>
  <c r="D30" i="63" s="1"/>
  <c r="U42" i="11"/>
  <c r="L16" i="11" s="1"/>
  <c r="G30" i="63" s="1"/>
  <c r="S28" i="11"/>
  <c r="S27" i="11"/>
  <c r="S26" i="11"/>
  <c r="S25" i="11"/>
  <c r="S24" i="11"/>
  <c r="S23" i="11"/>
  <c r="S22" i="11"/>
  <c r="S21" i="11"/>
  <c r="U111" i="10"/>
  <c r="I111" i="10"/>
  <c r="U95" i="10"/>
  <c r="I95" i="10"/>
  <c r="U66" i="10"/>
  <c r="I66" i="10"/>
  <c r="U44" i="10"/>
  <c r="O16" i="10" s="1"/>
  <c r="H29" i="63" s="1"/>
  <c r="Q44" i="10"/>
  <c r="E44" i="10"/>
  <c r="C16" i="10" s="1"/>
  <c r="D29" i="63" s="1"/>
  <c r="U42" i="10"/>
  <c r="L16" i="10" s="1"/>
  <c r="G29" i="63" s="1"/>
  <c r="S28" i="10"/>
  <c r="S27" i="10"/>
  <c r="S26" i="10"/>
  <c r="S25" i="10"/>
  <c r="S24" i="10"/>
  <c r="U32" i="10" s="1"/>
  <c r="S23" i="10"/>
  <c r="S22" i="10"/>
  <c r="S21" i="10"/>
  <c r="U111" i="9"/>
  <c r="I111" i="9"/>
  <c r="U95" i="9"/>
  <c r="I95" i="9"/>
  <c r="U66" i="9"/>
  <c r="I66" i="9"/>
  <c r="U44" i="9"/>
  <c r="O16" i="9" s="1"/>
  <c r="H28" i="63" s="1"/>
  <c r="Q44" i="9"/>
  <c r="E44" i="9"/>
  <c r="C16" i="9" s="1"/>
  <c r="D28" i="63" s="1"/>
  <c r="U42" i="9"/>
  <c r="L16" i="9" s="1"/>
  <c r="G28" i="63" s="1"/>
  <c r="S28" i="9"/>
  <c r="S27" i="9"/>
  <c r="S26" i="9"/>
  <c r="S25" i="9"/>
  <c r="S24" i="9"/>
  <c r="S23" i="9"/>
  <c r="S22" i="9"/>
  <c r="S21" i="9"/>
  <c r="U111" i="8"/>
  <c r="I111" i="8"/>
  <c r="U95" i="8"/>
  <c r="I95" i="8"/>
  <c r="U66" i="8"/>
  <c r="I66" i="8"/>
  <c r="U44" i="8"/>
  <c r="O16" i="8" s="1"/>
  <c r="H27" i="63" s="1"/>
  <c r="Q44" i="8"/>
  <c r="E44" i="8"/>
  <c r="C16" i="8" s="1"/>
  <c r="D27" i="63" s="1"/>
  <c r="U42" i="8"/>
  <c r="L16" i="8" s="1"/>
  <c r="G27" i="63" s="1"/>
  <c r="S28" i="8"/>
  <c r="S27" i="8"/>
  <c r="S26" i="8"/>
  <c r="S25" i="8"/>
  <c r="S24" i="8"/>
  <c r="S23" i="8"/>
  <c r="S22" i="8"/>
  <c r="S21" i="8"/>
  <c r="U111" i="7"/>
  <c r="I111" i="7"/>
  <c r="U95" i="7"/>
  <c r="I95" i="7"/>
  <c r="U66" i="7"/>
  <c r="I66" i="7"/>
  <c r="U44" i="7"/>
  <c r="O16" i="7" s="1"/>
  <c r="H26" i="63" s="1"/>
  <c r="Q44" i="7"/>
  <c r="E44" i="7"/>
  <c r="C16" i="7" s="1"/>
  <c r="D26" i="63" s="1"/>
  <c r="U42" i="7"/>
  <c r="L16" i="7" s="1"/>
  <c r="G26" i="63" s="1"/>
  <c r="S28" i="7"/>
  <c r="S27" i="7"/>
  <c r="S26" i="7"/>
  <c r="S25" i="7"/>
  <c r="S24" i="7"/>
  <c r="S23" i="7"/>
  <c r="S22" i="7"/>
  <c r="S21" i="7"/>
  <c r="U111" i="6"/>
  <c r="I111" i="6"/>
  <c r="U95" i="6"/>
  <c r="I95" i="6"/>
  <c r="U66" i="6"/>
  <c r="I66" i="6"/>
  <c r="U44" i="6"/>
  <c r="O16" i="6" s="1"/>
  <c r="H25" i="63" s="1"/>
  <c r="Q44" i="6"/>
  <c r="E44" i="6"/>
  <c r="C16" i="6" s="1"/>
  <c r="D25" i="63" s="1"/>
  <c r="U42" i="6"/>
  <c r="L16" i="6" s="1"/>
  <c r="G25" i="63" s="1"/>
  <c r="S28" i="6"/>
  <c r="S27" i="6"/>
  <c r="S26" i="6"/>
  <c r="S25" i="6"/>
  <c r="S24" i="6"/>
  <c r="S23" i="6"/>
  <c r="S22" i="6"/>
  <c r="S21" i="6"/>
  <c r="U111" i="5"/>
  <c r="I111" i="5"/>
  <c r="U95" i="5"/>
  <c r="I95" i="5"/>
  <c r="U66" i="5"/>
  <c r="I66" i="5"/>
  <c r="U44" i="5"/>
  <c r="O16" i="5" s="1"/>
  <c r="H24" i="63" s="1"/>
  <c r="Q44" i="5"/>
  <c r="E44" i="5"/>
  <c r="C16" i="5" s="1"/>
  <c r="D24" i="63" s="1"/>
  <c r="U42" i="5"/>
  <c r="L16" i="5" s="1"/>
  <c r="G24" i="63" s="1"/>
  <c r="S28" i="5"/>
  <c r="S27" i="5"/>
  <c r="S26" i="5"/>
  <c r="S25" i="5"/>
  <c r="S24" i="5"/>
  <c r="S23" i="5"/>
  <c r="S22" i="5"/>
  <c r="S21" i="5"/>
  <c r="U111" i="4"/>
  <c r="I111" i="4"/>
  <c r="U95" i="4"/>
  <c r="I95" i="4"/>
  <c r="U66" i="4"/>
  <c r="I66" i="4"/>
  <c r="U44" i="4"/>
  <c r="O16" i="4" s="1"/>
  <c r="H23" i="63" s="1"/>
  <c r="Q44" i="4"/>
  <c r="E44" i="4"/>
  <c r="C16" i="4" s="1"/>
  <c r="D23" i="63" s="1"/>
  <c r="U42" i="4"/>
  <c r="L16" i="4" s="1"/>
  <c r="G23" i="63" s="1"/>
  <c r="S28" i="4"/>
  <c r="S27" i="4"/>
  <c r="S26" i="4"/>
  <c r="S25" i="4"/>
  <c r="S24" i="4"/>
  <c r="S23" i="4"/>
  <c r="S22" i="4"/>
  <c r="S21" i="4"/>
  <c r="U111" i="3"/>
  <c r="I111" i="3"/>
  <c r="U95" i="3"/>
  <c r="I95" i="3"/>
  <c r="U66" i="3"/>
  <c r="I66" i="3"/>
  <c r="U44" i="3"/>
  <c r="O16" i="3" s="1"/>
  <c r="H22" i="63" s="1"/>
  <c r="Q44" i="3"/>
  <c r="E44" i="3"/>
  <c r="C16" i="3" s="1"/>
  <c r="D22" i="63" s="1"/>
  <c r="U42" i="3"/>
  <c r="L16" i="3" s="1"/>
  <c r="G22" i="63" s="1"/>
  <c r="S28" i="3"/>
  <c r="S27" i="3"/>
  <c r="S26" i="3"/>
  <c r="S25" i="3"/>
  <c r="S24" i="3"/>
  <c r="S23" i="3"/>
  <c r="S22" i="3"/>
  <c r="S21" i="3"/>
  <c r="U111" i="2"/>
  <c r="I111" i="2"/>
  <c r="U95" i="2"/>
  <c r="I95" i="2"/>
  <c r="U66" i="2"/>
  <c r="I66" i="2"/>
  <c r="U44" i="2"/>
  <c r="O16" i="2" s="1"/>
  <c r="H21" i="63" s="1"/>
  <c r="Q44" i="2"/>
  <c r="E44" i="2"/>
  <c r="C16" i="2" s="1"/>
  <c r="D21" i="63" s="1"/>
  <c r="U42" i="2"/>
  <c r="L16" i="2" s="1"/>
  <c r="G21" i="63" s="1"/>
  <c r="S28" i="2"/>
  <c r="S27" i="2"/>
  <c r="S26" i="2"/>
  <c r="S25" i="2"/>
  <c r="S24" i="2"/>
  <c r="S23" i="2"/>
  <c r="S22" i="2"/>
  <c r="S21" i="2"/>
  <c r="U111" i="1"/>
  <c r="I111" i="1"/>
  <c r="U95" i="1"/>
  <c r="I95" i="1"/>
  <c r="U66" i="1"/>
  <c r="I66" i="1"/>
  <c r="U44" i="1"/>
  <c r="O16" i="1" s="1"/>
  <c r="H20" i="63" s="1"/>
  <c r="Q44" i="1"/>
  <c r="E44" i="1"/>
  <c r="C16" i="1" s="1"/>
  <c r="D20" i="63" s="1"/>
  <c r="U42" i="1"/>
  <c r="L16" i="1" s="1"/>
  <c r="G20" i="63" s="1"/>
  <c r="S28" i="1"/>
  <c r="S27" i="1"/>
  <c r="S26" i="1"/>
  <c r="S25" i="1"/>
  <c r="S24" i="1"/>
  <c r="S23" i="1"/>
  <c r="S22" i="1"/>
  <c r="S21" i="1"/>
  <c r="U32" i="38" l="1"/>
  <c r="U32" i="28"/>
  <c r="U32" i="8"/>
  <c r="U32" i="7"/>
  <c r="U32" i="2"/>
  <c r="K11" i="2" s="1"/>
  <c r="S30" i="16"/>
  <c r="S32" i="16" s="1"/>
  <c r="I16" i="16" s="1"/>
  <c r="F35" i="63" s="1"/>
  <c r="U32" i="9"/>
  <c r="K11" i="9" s="1"/>
  <c r="U32" i="19"/>
  <c r="U32" i="23"/>
  <c r="U32" i="25"/>
  <c r="U32" i="29"/>
  <c r="U32" i="30"/>
  <c r="U32" i="62"/>
  <c r="K11" i="62" s="1"/>
  <c r="U32" i="51"/>
  <c r="U32" i="52"/>
  <c r="U32" i="55"/>
  <c r="K11" i="55" s="1"/>
  <c r="U32" i="58"/>
  <c r="U32" i="56"/>
  <c r="U32" i="49"/>
  <c r="K11" i="49" s="1"/>
  <c r="U32" i="39"/>
  <c r="K11" i="38"/>
  <c r="U32" i="32"/>
  <c r="U32" i="27"/>
  <c r="K11" i="27" s="1"/>
  <c r="U32" i="24"/>
  <c r="K11" i="24" s="1"/>
  <c r="U32" i="21"/>
  <c r="U32" i="15"/>
  <c r="U32" i="13"/>
  <c r="U32" i="11"/>
  <c r="K11" i="11" s="1"/>
  <c r="U30" i="20"/>
  <c r="E11" i="20" s="1"/>
  <c r="S30" i="23"/>
  <c r="S32" i="23" s="1"/>
  <c r="S30" i="25"/>
  <c r="S32" i="25" s="1"/>
  <c r="I16" i="25" s="1"/>
  <c r="F44" i="63" s="1"/>
  <c r="S30" i="30"/>
  <c r="S32" i="30" s="1"/>
  <c r="I16" i="30" s="1"/>
  <c r="F49" i="63" s="1"/>
  <c r="S30" i="33"/>
  <c r="S32" i="33" s="1"/>
  <c r="I16" i="33" s="1"/>
  <c r="F52" i="63" s="1"/>
  <c r="S30" i="38"/>
  <c r="S32" i="38" s="1"/>
  <c r="I16" i="38" s="1"/>
  <c r="F57" i="63" s="1"/>
  <c r="S30" i="39"/>
  <c r="S32" i="39" s="1"/>
  <c r="I16" i="39" s="1"/>
  <c r="F58" i="63" s="1"/>
  <c r="U32" i="43"/>
  <c r="S30" i="49"/>
  <c r="S32" i="49" s="1"/>
  <c r="I16" i="49" s="1"/>
  <c r="F68" i="63" s="1"/>
  <c r="S30" i="60"/>
  <c r="S32" i="60" s="1"/>
  <c r="I16" i="60" s="1"/>
  <c r="S30" i="62"/>
  <c r="S32" i="62" s="1"/>
  <c r="I16" i="62" s="1"/>
  <c r="U30" i="1"/>
  <c r="S30" i="2"/>
  <c r="S32" i="2" s="1"/>
  <c r="I16" i="2" s="1"/>
  <c r="F21" i="63" s="1"/>
  <c r="S30" i="7"/>
  <c r="S32" i="7" s="1"/>
  <c r="I16" i="7" s="1"/>
  <c r="F26" i="63" s="1"/>
  <c r="S30" i="8"/>
  <c r="S32" i="8" s="1"/>
  <c r="I16" i="8" s="1"/>
  <c r="F27" i="63" s="1"/>
  <c r="S30" i="12"/>
  <c r="S32" i="12" s="1"/>
  <c r="I16" i="12" s="1"/>
  <c r="F31" i="63" s="1"/>
  <c r="S30" i="36"/>
  <c r="S32" i="36" s="1"/>
  <c r="I16" i="36" s="1"/>
  <c r="F55" i="63" s="1"/>
  <c r="S30" i="51"/>
  <c r="S32" i="51" s="1"/>
  <c r="I16" i="51" s="1"/>
  <c r="F70" i="63" s="1"/>
  <c r="S30" i="54"/>
  <c r="S32" i="54" s="1"/>
  <c r="I16" i="54" s="1"/>
  <c r="F73" i="63" s="1"/>
  <c r="S30" i="55"/>
  <c r="S32" i="55" s="1"/>
  <c r="I16" i="55" s="1"/>
  <c r="F74" i="63" s="1"/>
  <c r="U32" i="48"/>
  <c r="F16" i="53"/>
  <c r="E72" i="63" s="1"/>
  <c r="F16" i="48"/>
  <c r="E67" i="63" s="1"/>
  <c r="S30" i="42"/>
  <c r="S32" i="42" s="1"/>
  <c r="I16" i="42" s="1"/>
  <c r="F61" i="63" s="1"/>
  <c r="F16" i="36"/>
  <c r="E55" i="63" s="1"/>
  <c r="F16" i="35"/>
  <c r="E54" i="63" s="1"/>
  <c r="S30" i="34"/>
  <c r="S32" i="34" s="1"/>
  <c r="I16" i="34" s="1"/>
  <c r="F53" i="63" s="1"/>
  <c r="F16" i="24"/>
  <c r="E43" i="63" s="1"/>
  <c r="F16" i="17"/>
  <c r="E36" i="63" s="1"/>
  <c r="U32" i="16"/>
  <c r="K11" i="16" s="1"/>
  <c r="S30" i="10"/>
  <c r="S32" i="10" s="1"/>
  <c r="I16" i="10" s="1"/>
  <c r="F29" i="63" s="1"/>
  <c r="F16" i="10"/>
  <c r="E29" i="63" s="1"/>
  <c r="S30" i="9"/>
  <c r="S32" i="9" s="1"/>
  <c r="I16" i="9" s="1"/>
  <c r="F28" i="63" s="1"/>
  <c r="F16" i="9"/>
  <c r="E28" i="63" s="1"/>
  <c r="F16" i="7"/>
  <c r="E26" i="63" s="1"/>
  <c r="S30" i="56"/>
  <c r="S32" i="56" s="1"/>
  <c r="I16" i="56" s="1"/>
  <c r="S30" i="41"/>
  <c r="S32" i="41" s="1"/>
  <c r="I16" i="41" s="1"/>
  <c r="F60" i="63" s="1"/>
  <c r="U32" i="42"/>
  <c r="S30" i="27"/>
  <c r="S32" i="27" s="1"/>
  <c r="I16" i="27" s="1"/>
  <c r="F46" i="63" s="1"/>
  <c r="U32" i="37"/>
  <c r="U30" i="14"/>
  <c r="U32" i="14"/>
  <c r="K11" i="14" s="1"/>
  <c r="F16" i="4"/>
  <c r="E23" i="63" s="1"/>
  <c r="F16" i="2"/>
  <c r="E21" i="63" s="1"/>
  <c r="F16" i="62"/>
  <c r="S30" i="61"/>
  <c r="S32" i="61" s="1"/>
  <c r="I16" i="61" s="1"/>
  <c r="F16" i="61"/>
  <c r="K11" i="60"/>
  <c r="F16" i="60"/>
  <c r="K11" i="59"/>
  <c r="S30" i="59"/>
  <c r="S32" i="59" s="1"/>
  <c r="I16" i="59" s="1"/>
  <c r="F16" i="59"/>
  <c r="K11" i="58"/>
  <c r="S30" i="58"/>
  <c r="S32" i="58" s="1"/>
  <c r="I16" i="58" s="1"/>
  <c r="K11" i="57"/>
  <c r="F16" i="57"/>
  <c r="K11" i="56"/>
  <c r="F16" i="56"/>
  <c r="F16" i="55"/>
  <c r="E74" i="63" s="1"/>
  <c r="F16" i="54"/>
  <c r="E73" i="63" s="1"/>
  <c r="U32" i="53"/>
  <c r="K11" i="53" s="1"/>
  <c r="S30" i="53"/>
  <c r="S32" i="53" s="1"/>
  <c r="I16" i="53" s="1"/>
  <c r="F72" i="63" s="1"/>
  <c r="K11" i="52"/>
  <c r="S30" i="52"/>
  <c r="S32" i="52" s="1"/>
  <c r="I16" i="52" s="1"/>
  <c r="F71" i="63" s="1"/>
  <c r="F16" i="52"/>
  <c r="E71" i="63" s="1"/>
  <c r="K11" i="51"/>
  <c r="F16" i="51"/>
  <c r="E70" i="63" s="1"/>
  <c r="U32" i="50"/>
  <c r="K11" i="50" s="1"/>
  <c r="S30" i="50"/>
  <c r="S32" i="50" s="1"/>
  <c r="I16" i="50" s="1"/>
  <c r="F69" i="63" s="1"/>
  <c r="F16" i="49"/>
  <c r="E68" i="63" s="1"/>
  <c r="K11" i="48"/>
  <c r="S30" i="48"/>
  <c r="S32" i="48" s="1"/>
  <c r="I16" i="48" s="1"/>
  <c r="F67" i="63" s="1"/>
  <c r="U32" i="44"/>
  <c r="K11" i="44" s="1"/>
  <c r="S30" i="44"/>
  <c r="S32" i="44" s="1"/>
  <c r="I16" i="44" s="1"/>
  <c r="F63" i="63" s="1"/>
  <c r="F16" i="44"/>
  <c r="E63" i="63" s="1"/>
  <c r="K11" i="43"/>
  <c r="S30" i="43"/>
  <c r="S32" i="43" s="1"/>
  <c r="I16" i="43" s="1"/>
  <c r="F62" i="63" s="1"/>
  <c r="F16" i="43"/>
  <c r="E62" i="63" s="1"/>
  <c r="K11" i="42"/>
  <c r="F16" i="42"/>
  <c r="E61" i="63" s="1"/>
  <c r="F16" i="41"/>
  <c r="E60" i="63" s="1"/>
  <c r="K11" i="40"/>
  <c r="S30" i="40"/>
  <c r="S32" i="40" s="1"/>
  <c r="I16" i="40" s="1"/>
  <c r="F59" i="63" s="1"/>
  <c r="F16" i="39"/>
  <c r="E58" i="63" s="1"/>
  <c r="F16" i="38"/>
  <c r="E57" i="63" s="1"/>
  <c r="S30" i="37"/>
  <c r="S32" i="37" s="1"/>
  <c r="I16" i="37" s="1"/>
  <c r="F56" i="63" s="1"/>
  <c r="K11" i="36"/>
  <c r="U32" i="35"/>
  <c r="K11" i="35" s="1"/>
  <c r="S30" i="35"/>
  <c r="S32" i="35" s="1"/>
  <c r="I16" i="35" s="1"/>
  <c r="F54" i="63" s="1"/>
  <c r="U32" i="34"/>
  <c r="K11" i="34" s="1"/>
  <c r="F16" i="33"/>
  <c r="E52" i="63" s="1"/>
  <c r="K11" i="32"/>
  <c r="S30" i="32"/>
  <c r="S32" i="32" s="1"/>
  <c r="I16" i="32" s="1"/>
  <c r="F51" i="63" s="1"/>
  <c r="F16" i="32"/>
  <c r="E51" i="63" s="1"/>
  <c r="U30" i="5"/>
  <c r="E11" i="5" s="1"/>
  <c r="U30" i="50"/>
  <c r="E11" i="50" s="1"/>
  <c r="S30" i="31"/>
  <c r="S32" i="31" s="1"/>
  <c r="I16" i="31" s="1"/>
  <c r="F50" i="63" s="1"/>
  <c r="F16" i="31"/>
  <c r="E50" i="63" s="1"/>
  <c r="K11" i="30"/>
  <c r="F16" i="30"/>
  <c r="E49" i="63" s="1"/>
  <c r="K11" i="29"/>
  <c r="S30" i="29"/>
  <c r="S32" i="29" s="1"/>
  <c r="I16" i="29" s="1"/>
  <c r="F48" i="63" s="1"/>
  <c r="F16" i="29"/>
  <c r="E48" i="63" s="1"/>
  <c r="K11" i="28"/>
  <c r="S30" i="28"/>
  <c r="S32" i="28" s="1"/>
  <c r="I16" i="28" s="1"/>
  <c r="F47" i="63" s="1"/>
  <c r="F16" i="27"/>
  <c r="E46" i="63" s="1"/>
  <c r="S30" i="26"/>
  <c r="S32" i="26" s="1"/>
  <c r="I16" i="26" s="1"/>
  <c r="F45" i="63" s="1"/>
  <c r="F16" i="26"/>
  <c r="E45" i="63" s="1"/>
  <c r="K11" i="25"/>
  <c r="F16" i="25"/>
  <c r="E44" i="63" s="1"/>
  <c r="S30" i="24"/>
  <c r="S32" i="24" s="1"/>
  <c r="I16" i="24" s="1"/>
  <c r="F43" i="63" s="1"/>
  <c r="K11" i="23"/>
  <c r="F16" i="23"/>
  <c r="E42" i="63" s="1"/>
  <c r="U32" i="22"/>
  <c r="K11" i="22" s="1"/>
  <c r="S30" i="22"/>
  <c r="S32" i="22" s="1"/>
  <c r="I16" i="22" s="1"/>
  <c r="F41" i="63" s="1"/>
  <c r="F16" i="22"/>
  <c r="E41" i="63" s="1"/>
  <c r="K11" i="21"/>
  <c r="S30" i="21"/>
  <c r="S32" i="21" s="1"/>
  <c r="I16" i="21" s="1"/>
  <c r="F40" i="63" s="1"/>
  <c r="F16" i="21"/>
  <c r="E40" i="63" s="1"/>
  <c r="F16" i="20"/>
  <c r="E39" i="63" s="1"/>
  <c r="K11" i="19"/>
  <c r="S30" i="19"/>
  <c r="S32" i="19" s="1"/>
  <c r="I16" i="19" s="1"/>
  <c r="F38" i="63" s="1"/>
  <c r="F16" i="19"/>
  <c r="E38" i="63" s="1"/>
  <c r="U32" i="18"/>
  <c r="K11" i="18" s="1"/>
  <c r="S30" i="18"/>
  <c r="S32" i="18" s="1"/>
  <c r="I16" i="18" s="1"/>
  <c r="F37" i="63" s="1"/>
  <c r="U30" i="18"/>
  <c r="E11" i="18" s="1"/>
  <c r="F16" i="18"/>
  <c r="E37" i="63" s="1"/>
  <c r="U32" i="17"/>
  <c r="K11" i="17" s="1"/>
  <c r="S30" i="17"/>
  <c r="S32" i="17" s="1"/>
  <c r="I16" i="17" s="1"/>
  <c r="F36" i="63" s="1"/>
  <c r="G30" i="16"/>
  <c r="G32" i="16" s="1"/>
  <c r="F16" i="16" s="1"/>
  <c r="E35" i="63" s="1"/>
  <c r="K11" i="15"/>
  <c r="S30" i="15"/>
  <c r="S32" i="15" s="1"/>
  <c r="I16" i="15" s="1"/>
  <c r="F34" i="63" s="1"/>
  <c r="F16" i="15"/>
  <c r="E34" i="63" s="1"/>
  <c r="S30" i="14"/>
  <c r="S32" i="14" s="1"/>
  <c r="I16" i="14" s="1"/>
  <c r="F33" i="63" s="1"/>
  <c r="F16" i="14"/>
  <c r="E33" i="63" s="1"/>
  <c r="K11" i="13"/>
  <c r="O16" i="63"/>
  <c r="L16" i="63"/>
  <c r="S30" i="13"/>
  <c r="S32" i="13" s="1"/>
  <c r="I16" i="13" s="1"/>
  <c r="F32" i="63" s="1"/>
  <c r="F16" i="13"/>
  <c r="E32" i="63" s="1"/>
  <c r="K11" i="12"/>
  <c r="C16" i="63"/>
  <c r="F16" i="12"/>
  <c r="E31" i="63" s="1"/>
  <c r="F16" i="11"/>
  <c r="E30" i="63" s="1"/>
  <c r="S30" i="11"/>
  <c r="S32" i="11" s="1"/>
  <c r="I16" i="11" s="1"/>
  <c r="F30" i="63" s="1"/>
  <c r="K11" i="10"/>
  <c r="U32" i="3"/>
  <c r="K11" i="3" s="1"/>
  <c r="U30" i="10"/>
  <c r="E11" i="10" s="1"/>
  <c r="U32" i="26"/>
  <c r="K11" i="26" s="1"/>
  <c r="K11" i="37"/>
  <c r="K11" i="39"/>
  <c r="K11" i="41"/>
  <c r="K11" i="46"/>
  <c r="U32" i="20"/>
  <c r="K11" i="20" s="1"/>
  <c r="U32" i="31"/>
  <c r="K11" i="31" s="1"/>
  <c r="U32" i="33"/>
  <c r="K11" i="33" s="1"/>
  <c r="K11" i="45"/>
  <c r="U30" i="49"/>
  <c r="E11" i="49" s="1"/>
  <c r="U30" i="51"/>
  <c r="E11" i="51" s="1"/>
  <c r="U32" i="54"/>
  <c r="K11" i="54" s="1"/>
  <c r="U30" i="60"/>
  <c r="E11" i="60" s="1"/>
  <c r="U32" i="61"/>
  <c r="K11" i="61" s="1"/>
  <c r="K11" i="8"/>
  <c r="F16" i="8"/>
  <c r="E27" i="63" s="1"/>
  <c r="K11" i="7"/>
  <c r="U32" i="6"/>
  <c r="K11" i="6" s="1"/>
  <c r="S30" i="6"/>
  <c r="S32" i="6" s="1"/>
  <c r="I16" i="6" s="1"/>
  <c r="F25" i="63" s="1"/>
  <c r="F16" i="6"/>
  <c r="E25" i="63" s="1"/>
  <c r="U32" i="5"/>
  <c r="K11" i="5" s="1"/>
  <c r="S30" i="5"/>
  <c r="S32" i="5" s="1"/>
  <c r="I16" i="5" s="1"/>
  <c r="F24" i="63" s="1"/>
  <c r="F16" i="5"/>
  <c r="E24" i="63" s="1"/>
  <c r="S30" i="4"/>
  <c r="S32" i="4" s="1"/>
  <c r="I16" i="4" s="1"/>
  <c r="F23" i="63" s="1"/>
  <c r="U32" i="4"/>
  <c r="K11" i="4" s="1"/>
  <c r="S30" i="3"/>
  <c r="S32" i="3" s="1"/>
  <c r="I16" i="3" s="1"/>
  <c r="F22" i="63" s="1"/>
  <c r="F16" i="3"/>
  <c r="E22" i="63" s="1"/>
  <c r="U30" i="62"/>
  <c r="E11" i="62" s="1"/>
  <c r="U30" i="61"/>
  <c r="E11" i="61" s="1"/>
  <c r="U30" i="59"/>
  <c r="E11" i="59" s="1"/>
  <c r="U30" i="58"/>
  <c r="E11" i="58" s="1"/>
  <c r="E11" i="57"/>
  <c r="U30" i="56"/>
  <c r="E11" i="56" s="1"/>
  <c r="U30" i="55"/>
  <c r="E11" i="55" s="1"/>
  <c r="U30" i="54"/>
  <c r="E11" i="54" s="1"/>
  <c r="U30" i="53"/>
  <c r="E11" i="53" s="1"/>
  <c r="U30" i="52"/>
  <c r="E11" i="52" s="1"/>
  <c r="U30" i="48"/>
  <c r="E11" i="48" s="1"/>
  <c r="E11" i="47"/>
  <c r="E11" i="46"/>
  <c r="E11" i="45"/>
  <c r="U30" i="44"/>
  <c r="E11" i="44" s="1"/>
  <c r="U30" i="43"/>
  <c r="E11" i="43" s="1"/>
  <c r="U30" i="42"/>
  <c r="E11" i="42" s="1"/>
  <c r="U30" i="41"/>
  <c r="E11" i="41" s="1"/>
  <c r="U30" i="40"/>
  <c r="E11" i="40" s="1"/>
  <c r="U30" i="39"/>
  <c r="E11" i="39" s="1"/>
  <c r="U30" i="38"/>
  <c r="E11" i="38" s="1"/>
  <c r="U30" i="37"/>
  <c r="E11" i="37" s="1"/>
  <c r="U30" i="36"/>
  <c r="E11" i="36" s="1"/>
  <c r="U30" i="35"/>
  <c r="E11" i="35" s="1"/>
  <c r="U30" i="34"/>
  <c r="E11" i="34" s="1"/>
  <c r="U30" i="33"/>
  <c r="E11" i="33" s="1"/>
  <c r="U30" i="32"/>
  <c r="E11" i="32" s="1"/>
  <c r="U30" i="31"/>
  <c r="E11" i="31" s="1"/>
  <c r="U30" i="30"/>
  <c r="E11" i="30" s="1"/>
  <c r="U30" i="29"/>
  <c r="E11" i="29" s="1"/>
  <c r="U30" i="28"/>
  <c r="E11" i="28" s="1"/>
  <c r="U30" i="27"/>
  <c r="E11" i="27" s="1"/>
  <c r="U30" i="26"/>
  <c r="E11" i="26" s="1"/>
  <c r="U30" i="25"/>
  <c r="E11" i="25" s="1"/>
  <c r="U30" i="24"/>
  <c r="E11" i="24" s="1"/>
  <c r="U30" i="23"/>
  <c r="E11" i="23" s="1"/>
  <c r="U30" i="22"/>
  <c r="E11" i="22" s="1"/>
  <c r="U30" i="21"/>
  <c r="E11" i="21" s="1"/>
  <c r="S30" i="20"/>
  <c r="S32" i="20" s="1"/>
  <c r="I16" i="20" s="1"/>
  <c r="F39" i="63" s="1"/>
  <c r="U30" i="19"/>
  <c r="E11" i="19" s="1"/>
  <c r="U30" i="17"/>
  <c r="E11" i="17" s="1"/>
  <c r="U30" i="16"/>
  <c r="E11" i="16" s="1"/>
  <c r="U30" i="15"/>
  <c r="E11" i="15" s="1"/>
  <c r="E11" i="14"/>
  <c r="U30" i="13"/>
  <c r="E11" i="13" s="1"/>
  <c r="U30" i="12"/>
  <c r="E11" i="12" s="1"/>
  <c r="U30" i="11"/>
  <c r="E11" i="11" s="1"/>
  <c r="U30" i="9"/>
  <c r="E11" i="9" s="1"/>
  <c r="U30" i="8"/>
  <c r="E11" i="8" s="1"/>
  <c r="U30" i="7"/>
  <c r="E11" i="7" s="1"/>
  <c r="U30" i="6"/>
  <c r="E11" i="6" s="1"/>
  <c r="U30" i="4"/>
  <c r="E11" i="4" s="1"/>
  <c r="U30" i="3"/>
  <c r="E11" i="3" s="1"/>
  <c r="U30" i="2"/>
  <c r="E11" i="2" s="1"/>
  <c r="E11" i="1"/>
  <c r="U32" i="1"/>
  <c r="K11" i="1" s="1"/>
  <c r="F16" i="1"/>
  <c r="E20" i="63" s="1"/>
  <c r="S30" i="1"/>
  <c r="S32" i="1" s="1"/>
  <c r="I16" i="1" s="1"/>
  <c r="F20" i="63" s="1"/>
  <c r="F42" i="63" l="1"/>
  <c r="I16" i="23"/>
  <c r="P11" i="51"/>
  <c r="K13" i="51" s="1"/>
  <c r="C70" i="63" s="1"/>
  <c r="P11" i="49"/>
  <c r="K13" i="49" s="1"/>
  <c r="C68" i="63" s="1"/>
  <c r="P11" i="60"/>
  <c r="K13" i="60" s="1"/>
  <c r="P11" i="50"/>
  <c r="E13" i="50" s="1"/>
  <c r="B69" i="63" s="1"/>
  <c r="P11" i="18"/>
  <c r="K13" i="18" s="1"/>
  <c r="C37" i="63" s="1"/>
  <c r="I16" i="63"/>
  <c r="P11" i="20"/>
  <c r="E13" i="20" s="1"/>
  <c r="B39" i="63" s="1"/>
  <c r="F16" i="63"/>
  <c r="P11" i="10"/>
  <c r="K13" i="10" s="1"/>
  <c r="C29" i="63" s="1"/>
  <c r="K11" i="63"/>
  <c r="E11" i="63"/>
  <c r="P11" i="5"/>
  <c r="E13" i="5" s="1"/>
  <c r="B24" i="63" s="1"/>
  <c r="P11" i="62"/>
  <c r="K13" i="62" s="1"/>
  <c r="P11" i="61"/>
  <c r="K13" i="61" s="1"/>
  <c r="P11" i="59"/>
  <c r="K13" i="59" s="1"/>
  <c r="P11" i="58"/>
  <c r="K13" i="58" s="1"/>
  <c r="P11" i="57"/>
  <c r="K13" i="57" s="1"/>
  <c r="P11" i="56"/>
  <c r="K13" i="56" s="1"/>
  <c r="P11" i="55"/>
  <c r="K13" i="55" s="1"/>
  <c r="C74" i="63" s="1"/>
  <c r="P11" i="54"/>
  <c r="K13" i="54" s="1"/>
  <c r="C73" i="63" s="1"/>
  <c r="P11" i="53"/>
  <c r="K13" i="53" s="1"/>
  <c r="C72" i="63" s="1"/>
  <c r="P11" i="52"/>
  <c r="K13" i="52" s="1"/>
  <c r="C71" i="63" s="1"/>
  <c r="P11" i="48"/>
  <c r="K13" i="48" s="1"/>
  <c r="C67" i="63" s="1"/>
  <c r="P11" i="47"/>
  <c r="K13" i="47" s="1"/>
  <c r="C66" i="63" s="1"/>
  <c r="P11" i="46"/>
  <c r="K13" i="46" s="1"/>
  <c r="C65" i="63" s="1"/>
  <c r="P11" i="45"/>
  <c r="K13" i="45" s="1"/>
  <c r="C64" i="63" s="1"/>
  <c r="P11" i="44"/>
  <c r="K13" i="44" s="1"/>
  <c r="C63" i="63" s="1"/>
  <c r="P11" i="43"/>
  <c r="K13" i="43" s="1"/>
  <c r="C62" i="63" s="1"/>
  <c r="P11" i="42"/>
  <c r="K13" i="42" s="1"/>
  <c r="C61" i="63" s="1"/>
  <c r="P11" i="41"/>
  <c r="K13" i="41" s="1"/>
  <c r="C60" i="63" s="1"/>
  <c r="P11" i="40"/>
  <c r="K13" i="40" s="1"/>
  <c r="C59" i="63" s="1"/>
  <c r="P11" i="39"/>
  <c r="K13" i="39" s="1"/>
  <c r="C58" i="63" s="1"/>
  <c r="P11" i="38"/>
  <c r="K13" i="38" s="1"/>
  <c r="C57" i="63" s="1"/>
  <c r="P11" i="37"/>
  <c r="K13" i="37" s="1"/>
  <c r="C56" i="63" s="1"/>
  <c r="P11" i="36"/>
  <c r="K13" i="36" s="1"/>
  <c r="C55" i="63" s="1"/>
  <c r="P11" i="35"/>
  <c r="K13" i="35" s="1"/>
  <c r="C54" i="63" s="1"/>
  <c r="P11" i="34"/>
  <c r="K13" i="34" s="1"/>
  <c r="C53" i="63" s="1"/>
  <c r="P11" i="33"/>
  <c r="K13" i="33" s="1"/>
  <c r="C52" i="63" s="1"/>
  <c r="P11" i="32"/>
  <c r="K13" i="32" s="1"/>
  <c r="C51" i="63" s="1"/>
  <c r="P11" i="31"/>
  <c r="K13" i="31" s="1"/>
  <c r="C50" i="63" s="1"/>
  <c r="P11" i="30"/>
  <c r="K13" i="30" s="1"/>
  <c r="C49" i="63" s="1"/>
  <c r="P11" i="29"/>
  <c r="K13" i="29" s="1"/>
  <c r="C48" i="63" s="1"/>
  <c r="P11" i="28"/>
  <c r="K13" i="28" s="1"/>
  <c r="C47" i="63" s="1"/>
  <c r="P11" i="27"/>
  <c r="K13" i="27" s="1"/>
  <c r="C46" i="63" s="1"/>
  <c r="P11" i="26"/>
  <c r="K13" i="26" s="1"/>
  <c r="C45" i="63" s="1"/>
  <c r="P11" i="25"/>
  <c r="K13" i="25" s="1"/>
  <c r="C44" i="63" s="1"/>
  <c r="P11" i="24"/>
  <c r="K13" i="24" s="1"/>
  <c r="C43" i="63" s="1"/>
  <c r="P11" i="23"/>
  <c r="K13" i="23" s="1"/>
  <c r="C42" i="63" s="1"/>
  <c r="P11" i="22"/>
  <c r="K13" i="22" s="1"/>
  <c r="C41" i="63" s="1"/>
  <c r="P11" i="21"/>
  <c r="K13" i="21" s="1"/>
  <c r="C40" i="63" s="1"/>
  <c r="P11" i="19"/>
  <c r="K13" i="19" s="1"/>
  <c r="C38" i="63" s="1"/>
  <c r="P11" i="17"/>
  <c r="K13" i="17" s="1"/>
  <c r="C36" i="63" s="1"/>
  <c r="P11" i="16"/>
  <c r="K13" i="16" s="1"/>
  <c r="C35" i="63" s="1"/>
  <c r="P11" i="15"/>
  <c r="K13" i="15" s="1"/>
  <c r="C34" i="63" s="1"/>
  <c r="P11" i="14"/>
  <c r="K13" i="14" s="1"/>
  <c r="C33" i="63" s="1"/>
  <c r="P11" i="13"/>
  <c r="K13" i="13" s="1"/>
  <c r="C32" i="63" s="1"/>
  <c r="P11" i="12"/>
  <c r="K13" i="12" s="1"/>
  <c r="C31" i="63" s="1"/>
  <c r="P11" i="11"/>
  <c r="K13" i="11" s="1"/>
  <c r="C30" i="63" s="1"/>
  <c r="P11" i="9"/>
  <c r="K13" i="9" s="1"/>
  <c r="C28" i="63" s="1"/>
  <c r="P11" i="8"/>
  <c r="K13" i="8" s="1"/>
  <c r="C27" i="63" s="1"/>
  <c r="P11" i="7"/>
  <c r="K13" i="7" s="1"/>
  <c r="C26" i="63" s="1"/>
  <c r="P11" i="6"/>
  <c r="K13" i="6" s="1"/>
  <c r="C25" i="63" s="1"/>
  <c r="P11" i="4"/>
  <c r="K13" i="4" s="1"/>
  <c r="C23" i="63" s="1"/>
  <c r="P11" i="3"/>
  <c r="K13" i="3" s="1"/>
  <c r="C22" i="63" s="1"/>
  <c r="P11" i="2"/>
  <c r="K13" i="2" s="1"/>
  <c r="C21" i="63" s="1"/>
  <c r="P11" i="1"/>
  <c r="K13" i="1" s="1"/>
  <c r="C20" i="63" s="1"/>
  <c r="E13" i="51" l="1"/>
  <c r="B70" i="63" s="1"/>
  <c r="E13" i="49"/>
  <c r="B68" i="63" s="1"/>
  <c r="K13" i="5"/>
  <c r="C24" i="63" s="1"/>
  <c r="E13" i="18"/>
  <c r="B37" i="63" s="1"/>
  <c r="E13" i="60"/>
  <c r="K13" i="50"/>
  <c r="C69" i="63" s="1"/>
  <c r="E13" i="38"/>
  <c r="B57" i="63" s="1"/>
  <c r="E13" i="43"/>
  <c r="B62" i="63" s="1"/>
  <c r="E13" i="55"/>
  <c r="B74" i="63" s="1"/>
  <c r="E13" i="58"/>
  <c r="E13" i="23"/>
  <c r="B42" i="63" s="1"/>
  <c r="K13" i="20"/>
  <c r="C39" i="63" s="1"/>
  <c r="E13" i="19"/>
  <c r="B38" i="63" s="1"/>
  <c r="E13" i="15"/>
  <c r="B34" i="63" s="1"/>
  <c r="E13" i="10"/>
  <c r="B29" i="63" s="1"/>
  <c r="P11" i="63"/>
  <c r="K13" i="63" s="1"/>
  <c r="E13" i="44"/>
  <c r="B63" i="63" s="1"/>
  <c r="E13" i="48"/>
  <c r="B67" i="63" s="1"/>
  <c r="E13" i="62"/>
  <c r="E13" i="42"/>
  <c r="B61" i="63" s="1"/>
  <c r="E13" i="8"/>
  <c r="B27" i="63" s="1"/>
  <c r="E13" i="7"/>
  <c r="B26" i="63" s="1"/>
  <c r="E13" i="3"/>
  <c r="B22" i="63" s="1"/>
  <c r="E13" i="61"/>
  <c r="E13" i="59"/>
  <c r="E13" i="57"/>
  <c r="E13" i="56"/>
  <c r="E13" i="54"/>
  <c r="B73" i="63" s="1"/>
  <c r="E13" i="53"/>
  <c r="B72" i="63" s="1"/>
  <c r="E13" i="52"/>
  <c r="B71" i="63" s="1"/>
  <c r="E13" i="47"/>
  <c r="B66" i="63" s="1"/>
  <c r="E13" i="46"/>
  <c r="B65" i="63" s="1"/>
  <c r="E13" i="45"/>
  <c r="B64" i="63" s="1"/>
  <c r="E13" i="41"/>
  <c r="B60" i="63" s="1"/>
  <c r="E13" i="40"/>
  <c r="B59" i="63" s="1"/>
  <c r="E13" i="39"/>
  <c r="B58" i="63" s="1"/>
  <c r="E13" i="37"/>
  <c r="B56" i="63" s="1"/>
  <c r="E13" i="36"/>
  <c r="B55" i="63" s="1"/>
  <c r="E13" i="35"/>
  <c r="B54" i="63" s="1"/>
  <c r="E13" i="34"/>
  <c r="B53" i="63" s="1"/>
  <c r="E13" i="33"/>
  <c r="B52" i="63" s="1"/>
  <c r="E13" i="32"/>
  <c r="B51" i="63" s="1"/>
  <c r="E13" i="31"/>
  <c r="B50" i="63" s="1"/>
  <c r="E13" i="30"/>
  <c r="B49" i="63" s="1"/>
  <c r="E13" i="29"/>
  <c r="B48" i="63" s="1"/>
  <c r="E13" i="28"/>
  <c r="B47" i="63" s="1"/>
  <c r="E13" i="27"/>
  <c r="B46" i="63" s="1"/>
  <c r="E13" i="26"/>
  <c r="B45" i="63" s="1"/>
  <c r="E13" i="25"/>
  <c r="B44" i="63" s="1"/>
  <c r="E13" i="24"/>
  <c r="B43" i="63" s="1"/>
  <c r="E13" i="22"/>
  <c r="B41" i="63" s="1"/>
  <c r="E13" i="21"/>
  <c r="B40" i="63" s="1"/>
  <c r="E13" i="17"/>
  <c r="B36" i="63" s="1"/>
  <c r="E13" i="16"/>
  <c r="B35" i="63" s="1"/>
  <c r="E13" i="14"/>
  <c r="B33" i="63" s="1"/>
  <c r="E13" i="13"/>
  <c r="B32" i="63" s="1"/>
  <c r="E13" i="12"/>
  <c r="B31" i="63" s="1"/>
  <c r="E13" i="11"/>
  <c r="B30" i="63" s="1"/>
  <c r="E13" i="9"/>
  <c r="B28" i="63" s="1"/>
  <c r="E13" i="6"/>
  <c r="B25" i="63" s="1"/>
  <c r="E13" i="4"/>
  <c r="B23" i="63" s="1"/>
  <c r="E13" i="2"/>
  <c r="B21" i="63" s="1"/>
  <c r="E13" i="1"/>
  <c r="B20" i="63" s="1"/>
  <c r="E13" i="63" l="1"/>
</calcChain>
</file>

<file path=xl/comments1.xml><?xml version="1.0" encoding="utf-8"?>
<comments xmlns="http://schemas.openxmlformats.org/spreadsheetml/2006/main">
  <authors>
    <author>benedito</author>
  </authors>
  <commentList>
    <comment ref="B19" authorId="0">
      <text>
        <r>
          <rPr>
            <sz val="8"/>
            <color indexed="81"/>
            <rFont val="Tahoma"/>
            <family val="2"/>
          </rPr>
          <t xml:space="preserve">PONTUAÇÃO NO PERFIL PROFISSIONAL
</t>
        </r>
      </text>
    </comment>
    <comment ref="C19" authorId="0">
      <text>
        <r>
          <rPr>
            <sz val="8"/>
            <color indexed="81"/>
            <rFont val="Tahoma"/>
            <family val="2"/>
          </rPr>
          <t xml:space="preserve">PONTUAÇÃO NO PERFIL ACADÊMICO
</t>
        </r>
      </text>
    </comment>
    <comment ref="D19" authorId="0">
      <text>
        <r>
          <rPr>
            <sz val="8"/>
            <color indexed="81"/>
            <rFont val="Tahoma"/>
            <family val="2"/>
          </rPr>
          <t xml:space="preserve">ANOS DE ESTUDO FORMATIVO
</t>
        </r>
      </text>
    </comment>
    <comment ref="E19" authorId="0">
      <text>
        <r>
          <rPr>
            <sz val="8"/>
            <color indexed="81"/>
            <rFont val="Tahoma"/>
            <family val="2"/>
          </rPr>
          <t xml:space="preserve">PONTUAÇÃO -
 FORMAÇÃO CADÊMICA
</t>
        </r>
      </text>
    </comment>
    <comment ref="F19" authorId="0">
      <text>
        <r>
          <rPr>
            <sz val="8"/>
            <color indexed="81"/>
            <rFont val="Tahoma"/>
            <family val="2"/>
          </rPr>
          <t xml:space="preserve">PONTUAÇÃO - FORMAÇÃO COMPLEMENTAR
</t>
        </r>
      </text>
    </comment>
    <comment ref="G19" authorId="0">
      <text>
        <r>
          <rPr>
            <sz val="8"/>
            <color indexed="81"/>
            <rFont val="Tahoma"/>
            <family val="2"/>
          </rPr>
          <t xml:space="preserve">PONTUAÇÃO - EXPERIÊNCIA NA ATIVIDADE FIM
</t>
        </r>
      </text>
    </comment>
    <comment ref="H19" authorId="0">
      <text>
        <r>
          <rPr>
            <sz val="8"/>
            <color indexed="81"/>
            <rFont val="Tahoma"/>
            <family val="2"/>
          </rPr>
          <t xml:space="preserve">PONTUAÇÃO - EXPERIÊNCIA NA ATIVIDADE ACADÊMICA
</t>
        </r>
      </text>
    </comment>
    <comment ref="J19" authorId="0">
      <text>
        <r>
          <rPr>
            <sz val="8"/>
            <color indexed="81"/>
            <rFont val="Tahoma"/>
            <family val="2"/>
          </rPr>
          <t xml:space="preserve">CÓDIGO DA TITULAÇÃO
</t>
        </r>
      </text>
    </comment>
    <comment ref="K19" authorId="0">
      <text>
        <r>
          <rPr>
            <sz val="8"/>
            <color indexed="81"/>
            <rFont val="Tahoma"/>
            <family val="2"/>
          </rPr>
          <t xml:space="preserve">POSSUI HABILITAÇÃO PARA DOCENCIA 
</t>
        </r>
      </text>
    </comment>
    <comment ref="L19" authorId="0">
      <text>
        <r>
          <rPr>
            <sz val="8"/>
            <color indexed="81"/>
            <rFont val="Tahoma"/>
            <family val="2"/>
          </rPr>
          <t xml:space="preserve">RECEBEU FORMAÇÃO PARA DOCÊNCIA </t>
        </r>
      </text>
    </comment>
    <comment ref="O19" authorId="0">
      <text>
        <r>
          <rPr>
            <sz val="8"/>
            <color indexed="81"/>
            <rFont val="Tahoma"/>
            <family val="2"/>
          </rPr>
          <t xml:space="preserve">CÓDIGO DO PERFIL PREVALENTE
</t>
        </r>
      </text>
    </comment>
  </commentList>
</comments>
</file>

<file path=xl/comments2.xml><?xml version="1.0" encoding="utf-8"?>
<comments xmlns="http://schemas.openxmlformats.org/spreadsheetml/2006/main">
  <authors>
    <author>****</author>
  </authors>
  <commentList>
    <comment ref="C5" authorId="0">
      <text>
        <r>
          <rPr>
            <sz val="8"/>
            <color indexed="81"/>
            <rFont val="Tahoma"/>
            <family val="2"/>
          </rPr>
          <t xml:space="preserve">Identificação codificada da Instituição a qual este docente pertence.
</t>
        </r>
      </text>
    </comment>
    <comment ref="G5" authorId="0">
      <text>
        <r>
          <rPr>
            <sz val="8"/>
            <color indexed="81"/>
            <rFont val="Tahoma"/>
            <family val="2"/>
          </rPr>
          <t xml:space="preserve">Indentificação codificada para identificar o colegiado ao qual o docente pertence o docente. S A (Sociais Aplicadas)
</t>
        </r>
      </text>
    </comment>
    <comment ref="K5" authorId="0">
      <text>
        <r>
          <rPr>
            <sz val="8"/>
            <color indexed="81"/>
            <rFont val="Tahoma"/>
            <family val="2"/>
          </rPr>
          <t xml:space="preserve">Identificação codificada do docente. Indica que este será o professor 1 do coegiado de Ciências Sociais da Instituição A.
</t>
        </r>
      </text>
    </comment>
    <comment ref="E10" authorId="0">
      <text>
        <r>
          <rPr>
            <sz val="8"/>
            <color indexed="81"/>
            <rFont val="Tahoma"/>
            <family val="2"/>
          </rPr>
          <t xml:space="preserve">Representa o somatório da Pontuação obtida para este perfil profissional.
</t>
        </r>
      </text>
    </comment>
    <comment ref="K10" authorId="0">
      <text>
        <r>
          <rPr>
            <sz val="8"/>
            <color indexed="81"/>
            <rFont val="Tahoma"/>
            <family val="2"/>
          </rPr>
          <t xml:space="preserve">Representa o somatório da Pontuação obtida para este perfil profissional.
</t>
        </r>
      </text>
    </comment>
    <comment ref="P10" authorId="0">
      <text>
        <r>
          <rPr>
            <sz val="8"/>
            <color indexed="81"/>
            <rFont val="Tahoma"/>
            <family val="2"/>
          </rPr>
          <t xml:space="preserve">Representa o total de Pontos obtidos pelo avaliado (acumulado nos dois perfis). Será a base para a formação do percentual que definirá sua classificação final.
</t>
        </r>
      </text>
    </comment>
    <comment ref="E13" authorId="0">
      <text>
        <r>
          <rPr>
            <sz val="8"/>
            <color indexed="81"/>
            <rFont val="Tahoma"/>
            <family val="2"/>
          </rPr>
          <t xml:space="preserve">Representa com base no total de pontos obtidos, o percentual destes pontos que são proprios das atividades Profissionais Fim deste docente.
</t>
        </r>
      </text>
    </comment>
    <comment ref="K13" authorId="0">
      <text>
        <r>
          <rPr>
            <sz val="8"/>
            <color indexed="81"/>
            <rFont val="Tahoma"/>
            <family val="2"/>
          </rPr>
          <t xml:space="preserve">Representa com base no total de pontos obtidos, o percentual destes pontos que são proprios das atividades Profissionais Fim deste docente.
</t>
        </r>
      </text>
    </comment>
  </commentList>
</comments>
</file>

<file path=xl/comments3.xml><?xml version="1.0" encoding="utf-8"?>
<comments xmlns="http://schemas.openxmlformats.org/spreadsheetml/2006/main">
  <authors>
    <author>****</author>
  </authors>
  <commentList>
    <comment ref="E10" authorId="0">
      <text>
        <r>
          <rPr>
            <sz val="8"/>
            <color indexed="81"/>
            <rFont val="Tahoma"/>
            <family val="2"/>
          </rPr>
          <t xml:space="preserve">Representa o somatório da Pontuação obtida para este perfil profissional.
</t>
        </r>
      </text>
    </comment>
    <comment ref="K10" authorId="0">
      <text>
        <r>
          <rPr>
            <sz val="8"/>
            <color indexed="81"/>
            <rFont val="Tahoma"/>
            <family val="2"/>
          </rPr>
          <t xml:space="preserve">Representa o somatório da Pontuação obtida para este perfil profissional.
</t>
        </r>
      </text>
    </comment>
    <comment ref="P10" authorId="0">
      <text>
        <r>
          <rPr>
            <sz val="8"/>
            <color indexed="81"/>
            <rFont val="Tahoma"/>
            <family val="2"/>
          </rPr>
          <t xml:space="preserve">Representa o total de Pontos obtidos pelo avaliado (acumulado nos dois perfis). Será a base para a formação do percentual que definirá sua classificação final.
</t>
        </r>
      </text>
    </comment>
    <comment ref="E13" authorId="0">
      <text>
        <r>
          <rPr>
            <sz val="8"/>
            <color indexed="81"/>
            <rFont val="Tahoma"/>
            <family val="2"/>
          </rPr>
          <t xml:space="preserve">Representa com base no total de pontos obtidos, o percentual destes pontos que são proprios das atividades Profissionais Fim deste docente.
</t>
        </r>
      </text>
    </comment>
    <comment ref="K13" authorId="0">
      <text>
        <r>
          <rPr>
            <sz val="8"/>
            <color indexed="81"/>
            <rFont val="Tahoma"/>
            <family val="2"/>
          </rPr>
          <t xml:space="preserve">Representa com base no total de pontos obtidos, o percentual destes pontos que são proprios das atividades Profissionais Fim deste docente.
</t>
        </r>
      </text>
    </comment>
  </commentList>
</comments>
</file>

<file path=xl/sharedStrings.xml><?xml version="1.0" encoding="utf-8"?>
<sst xmlns="http://schemas.openxmlformats.org/spreadsheetml/2006/main" count="14322" uniqueCount="384">
  <si>
    <t>UNIVERSIDADE DE ÉVORA</t>
  </si>
  <si>
    <t>MESTRADO EM CIÊNCIAS DA EDUCAÇÃO</t>
  </si>
  <si>
    <t>INSTRUMENTO DE AVALIAÇÃO CURRICULAR (IAC)</t>
  </si>
  <si>
    <t>INSTITUIÇÃO</t>
  </si>
  <si>
    <t xml:space="preserve"> </t>
  </si>
  <si>
    <t>COLEGIADO</t>
  </si>
  <si>
    <t>DOCENTE</t>
  </si>
  <si>
    <t>TITULAÇÃO</t>
  </si>
  <si>
    <t>1-Graduado     2-Especialista      3-Mestre     4-Doutor      5-Livre Docente/Pós-Doutor</t>
  </si>
  <si>
    <t>TOTAL DE PONTOS OBTIDOS</t>
  </si>
  <si>
    <t>ÍNDICE OBTIDO - PERFIL PROFISSIONAL</t>
  </si>
  <si>
    <t>ÍNDICE OBTIDO - PERFIL ACADEMICO</t>
  </si>
  <si>
    <t>%</t>
  </si>
  <si>
    <t>ANOS DE ESTUDO FORMATIVO</t>
  </si>
  <si>
    <t>PONTUAÇÃO NA FORMAÇÃO ACADEMICA</t>
  </si>
  <si>
    <t>PONTUAÇÃO NA FORMAÇÃO COMPLEMENTAR</t>
  </si>
  <si>
    <t>FORMAÇÃO/ACADEMICA</t>
  </si>
  <si>
    <t>FORMAÇÃO PROFISSIONAL COMPLEMENTAR</t>
  </si>
  <si>
    <t>FREQ</t>
  </si>
  <si>
    <t>PESO</t>
  </si>
  <si>
    <t>SCORE</t>
  </si>
  <si>
    <t>DOUTORADO</t>
  </si>
  <si>
    <t>PROGRAMA QUALIFICAÇÃO &gt; 1 ANO</t>
  </si>
  <si>
    <t>MESTRADO</t>
  </si>
  <si>
    <t>PROGRAMA QUALIFICAÇÃO &gt; 6 MESES</t>
  </si>
  <si>
    <t>ESPECIALIZAÇÃO LATO SENSU</t>
  </si>
  <si>
    <t>ESPECIALIZAÇÃO STRICTO SENSU</t>
  </si>
  <si>
    <t>CURSO DE EXTENSÃO &gt; 100h</t>
  </si>
  <si>
    <t>BACHARELADO</t>
  </si>
  <si>
    <t>CURSO DE EXTENSÃO &gt; 50h</t>
  </si>
  <si>
    <t>LICENCIATURA</t>
  </si>
  <si>
    <t>CURSO DE EXTENSÃO &lt; 50h</t>
  </si>
  <si>
    <t>GRAD TECNOLÓGICA</t>
  </si>
  <si>
    <t>MESES DE ESTAGIO NA PROFISSÃO</t>
  </si>
  <si>
    <t>SEQUENCIAL</t>
  </si>
  <si>
    <t>MESES DE MONITORIA ACADEMICA</t>
  </si>
  <si>
    <t>SOMATÓRIO FORMAÇÃO ACADEMICA</t>
  </si>
  <si>
    <t>SOMATÓRIO FORMAÇÃO COMPLEMENTAR</t>
  </si>
  <si>
    <t>PR</t>
  </si>
  <si>
    <t>INDICATIVO DA FORMAÇÃO ACADEMICA</t>
  </si>
  <si>
    <t>INDICATIVO DA FORMAÇÃO COMPLEMENTAR</t>
  </si>
  <si>
    <t>AC</t>
  </si>
  <si>
    <t>ANOS DE ATIVIDADE PROFISSIONAL</t>
  </si>
  <si>
    <t>ANOS NO DOUTORADO</t>
  </si>
  <si>
    <t>ANOS NA ATIVIDADE PROF. FIM</t>
  </si>
  <si>
    <t>ANOS NO MESTRADO</t>
  </si>
  <si>
    <t>ANOS NA DOCENCIA</t>
  </si>
  <si>
    <t>ANOS NA PÓS-GRADUAÇÃO</t>
  </si>
  <si>
    <t>ANOS-FUNÇÕES DE DIREÇÃO</t>
  </si>
  <si>
    <t>ANOS NA GRADUAÇÃO</t>
  </si>
  <si>
    <t>ANOS-FUNÇÕES DE DIREÇÃO ACADEMICA</t>
  </si>
  <si>
    <t>ANOS NO NIVEL MÉDIO</t>
  </si>
  <si>
    <t>ANOS-FUNÇÕES GESTÃO</t>
  </si>
  <si>
    <t>ANOS NO ENSINO FUNDAMENTAL</t>
  </si>
  <si>
    <t>ANOS-FUNÇÕES GESTÃO ACADEMICA</t>
  </si>
  <si>
    <t>TOTAL DE ANOS DE ESTUDO</t>
  </si>
  <si>
    <t>ANOS DE EXPERIÊNCIA ACUMULADOS</t>
  </si>
  <si>
    <t>TEMPO NA ÁREA ACADEMICA</t>
  </si>
  <si>
    <t>TEMPO NA PROFISSÃO ORIGINAL</t>
  </si>
  <si>
    <t>DOCENCIA EM CURSOS DE PÓS-GRADUAÇÃO</t>
  </si>
  <si>
    <t>FUNÇÃO DE ALTA DIREÇÃO</t>
  </si>
  <si>
    <t>DOCENCIA EM CURSOS DE GRADUAÇÃO</t>
  </si>
  <si>
    <t>FUNÇÃO DE MÉDIA DIREÇÃO</t>
  </si>
  <si>
    <t>DOCENCIA NO ENSINO MÉDIO</t>
  </si>
  <si>
    <t>FUNÇÃO DE BAIXA DIREÇÃO</t>
  </si>
  <si>
    <t>DOCENCIA NO ENSINO FUNDAMENTAL</t>
  </si>
  <si>
    <t>FUNÇÃO DE ALTA GERENCIA</t>
  </si>
  <si>
    <t>DOCENCIA NO ENSINO INFANTIL</t>
  </si>
  <si>
    <t>FUNÇÃO DE MÉDIA GERENCIA</t>
  </si>
  <si>
    <t xml:space="preserve">FACILITADOR </t>
  </si>
  <si>
    <t>FUNÇÃO DE BAIXA GERENCIA</t>
  </si>
  <si>
    <t>REITOR DE IES</t>
  </si>
  <si>
    <t>FUNÇÃO DE COORDENÇÃO</t>
  </si>
  <si>
    <t>VICE-REITOR DE IES</t>
  </si>
  <si>
    <t>FUNÇÃO DE SUPERVISÃO</t>
  </si>
  <si>
    <t>DIRETOR DE CENTRO</t>
  </si>
  <si>
    <t>FUNÇÃO DE AUXILIAR</t>
  </si>
  <si>
    <t>DIRETOR DE DEPARTAMENTO</t>
  </si>
  <si>
    <t>EXERCENDO ATIVIDADE FIM</t>
  </si>
  <si>
    <t>COORDENADOR DE CURSO</t>
  </si>
  <si>
    <t>FUNÇÃO DE DESENVOLVIMENTO</t>
  </si>
  <si>
    <t>COORDENADOR DE UNIDADE</t>
  </si>
  <si>
    <t>FUNÇÃO EM NEGOCIO PROPRIO</t>
  </si>
  <si>
    <t>COORDENADOR DE PROJETO CIENTÍFICO</t>
  </si>
  <si>
    <t>TUTOR DE TRAINEES E COACHING</t>
  </si>
  <si>
    <t>SUPERVISÃO DE ESTÁGIO</t>
  </si>
  <si>
    <t>ORIENTAÇÃO DE TRAINEES</t>
  </si>
  <si>
    <t>PESQUISADOR</t>
  </si>
  <si>
    <t>BOLSISTA</t>
  </si>
  <si>
    <t xml:space="preserve">MONITORIA </t>
  </si>
  <si>
    <t>SERVIÇO VOLUNTARIO</t>
  </si>
  <si>
    <t>ATIVIDADES PRODUZIDAS NA ACADEMIA</t>
  </si>
  <si>
    <t>ATIVIDADES PRODUZIDAS NA PROFISSÃO ORIGINAL</t>
  </si>
  <si>
    <t>LIVRO</t>
  </si>
  <si>
    <t>ORGANIZADOR DE LIVRO</t>
  </si>
  <si>
    <t>ORGANIZAÇÃO DE LIVRO</t>
  </si>
  <si>
    <t>CAPÍTULO DE LÍVRO</t>
  </si>
  <si>
    <t>CAPÍTULO DE LIVRO</t>
  </si>
  <si>
    <t>ARTIGO EM PÉRIODICO INTERNACIONAL</t>
  </si>
  <si>
    <t>ARTIGO EM PERIÓDICO INTERNACIONAL</t>
  </si>
  <si>
    <t>ARTIGO EM PERIÓDICO NACIONAL</t>
  </si>
  <si>
    <t>ARTIGO EM PERIÓDICO REGIONAL</t>
  </si>
  <si>
    <t>ARTIGO EM PERIÓDICO LOCAL</t>
  </si>
  <si>
    <t>TRABALHOS EM CONGRESSOS</t>
  </si>
  <si>
    <t>TUTORAMENTO DE DIRETORES</t>
  </si>
  <si>
    <t>RESUMOS EXPANDIDOS EM CONGRESSOS</t>
  </si>
  <si>
    <t>TRABALHO TECNICO</t>
  </si>
  <si>
    <t>RESUMOS EM CONGRESSOS</t>
  </si>
  <si>
    <t>APRESENTAÇÃO DE TRABALHOS</t>
  </si>
  <si>
    <t>BANCA DE DOUTORADO</t>
  </si>
  <si>
    <t>BANCA DE MESTRADO</t>
  </si>
  <si>
    <t>BANCA DE ESPECIALIZAÇÃO</t>
  </si>
  <si>
    <t>BANCA DE GRADUAÇÃO</t>
  </si>
  <si>
    <t xml:space="preserve">BANCA DE QUALIFICAÇÃO </t>
  </si>
  <si>
    <t>COMISSÃO JULGADORA</t>
  </si>
  <si>
    <t>AVALIAÇÃO DE IES (INEP)</t>
  </si>
  <si>
    <t>COMISSÃO CONCURSOS</t>
  </si>
  <si>
    <t>ORIENTAÇÃO DE DOUTORANDO</t>
  </si>
  <si>
    <t>ORIENTAÇÃO DE MESTRANDO</t>
  </si>
  <si>
    <t>ORIENTAÇÃO DE ESPECIALISTA</t>
  </si>
  <si>
    <t>ORIENTAÇÃO DE GRADUANDO</t>
  </si>
  <si>
    <t>ORIENTAÇÃO DE INICIAÇÃO CIENTÍFICA</t>
  </si>
  <si>
    <t>ORGANIZAÇÃO DE EVENTOS</t>
  </si>
  <si>
    <t>PARTICIPAÇÃO EM EVENTOS ACADEMICOS</t>
  </si>
  <si>
    <t>PARTICIPAÇÃO EVENTO PROFISSIONAL</t>
  </si>
  <si>
    <t>PREMIAÇÕES - ACADEMICAS</t>
  </si>
  <si>
    <t>PREMIAÇÕES - PROFISSIONAIS</t>
  </si>
  <si>
    <t>DIPLOMA DE GRAU HEMÉRITO</t>
  </si>
  <si>
    <t>TÍTULO HONÓRIS CAUSA</t>
  </si>
  <si>
    <t>PREMIO NIVEL INTERNACIONAL</t>
  </si>
  <si>
    <t>PREMIO NIVEL NACIONAL</t>
  </si>
  <si>
    <t>PREMIO NIVEL REGIONAL</t>
  </si>
  <si>
    <t>PREMIO NIVEL LOCAL</t>
  </si>
  <si>
    <t>MEDALHA</t>
  </si>
  <si>
    <t>ORDEM</t>
  </si>
  <si>
    <t>MENÇÃO HONROSA</t>
  </si>
  <si>
    <t>VOTO DE CONGRATULAÇÕES</t>
  </si>
  <si>
    <t>VOTO DE ELOGIO</t>
  </si>
  <si>
    <t>B</t>
  </si>
  <si>
    <t>PROGRAMA QUALIFICAÇÃO &lt; 6 MESES</t>
  </si>
  <si>
    <t>CONSULTORIA</t>
  </si>
  <si>
    <t>ASSESSOR</t>
  </si>
  <si>
    <t>ANALISTA</t>
  </si>
  <si>
    <t>RESUMOS PUBLICADOS ANAIS CONG P</t>
  </si>
  <si>
    <t>APRESENTAÇÃO TRABALHOS TECNICOS</t>
  </si>
  <si>
    <t>DOCENTES</t>
  </si>
  <si>
    <t>ASSESSORIA</t>
  </si>
  <si>
    <t>CONSULTOR</t>
  </si>
  <si>
    <t>APRESENTAÇÃO TRABALHO</t>
  </si>
  <si>
    <t>REVISOR TÉCNICO</t>
  </si>
  <si>
    <t>APRESENTAÇÃO TRABALHO TECNICO</t>
  </si>
  <si>
    <t>PÓS-DOUTORADO</t>
  </si>
  <si>
    <t>ANOS PÓS-DOUTORADO</t>
  </si>
  <si>
    <t>REVISOR DE PERIÓDICOS</t>
  </si>
  <si>
    <t>CORPO EDITORIAL</t>
  </si>
  <si>
    <t>ARTIGO TECNICO PUBLICADO</t>
  </si>
  <si>
    <t>TRABALHO TECNICO PUBLICADO</t>
  </si>
  <si>
    <t>APRESENTAÇÃO TRABALHO TEC.</t>
  </si>
  <si>
    <t>RESUMO TEC EM CONGRESSO</t>
  </si>
  <si>
    <t>TRABALHO EM CONGRESSO TÉCNICO</t>
  </si>
  <si>
    <t>REVISOR EDITORIAL</t>
  </si>
  <si>
    <t>TRABALHO EM CONG PROFISSIONAL</t>
  </si>
  <si>
    <t>APRES TRAB TÉCNICO</t>
  </si>
  <si>
    <t>REVISOR DE PERIÓDICO</t>
  </si>
  <si>
    <t>PROGRAMA QUALIFICAÇÃO &lt;6 MESES</t>
  </si>
  <si>
    <t>APRESENTAÇÃO TRAB. TÉCNICO</t>
  </si>
  <si>
    <t>TRABALHO EM CONGRESSO PROFISS.</t>
  </si>
  <si>
    <t>APRESENTAÇÃO TRAB TÉCNICO</t>
  </si>
  <si>
    <t>TRABALHO CONGRESSO PROFISSIONAL</t>
  </si>
  <si>
    <t>TRABALHO CONGRESSO TÉCNICO</t>
  </si>
  <si>
    <t>CONSULTOR TÉCNICO</t>
  </si>
  <si>
    <t>PÓS-DOUTORES</t>
  </si>
  <si>
    <t>DOUTORES</t>
  </si>
  <si>
    <t>MESTRES</t>
  </si>
  <si>
    <t>ESPECIALISTAS</t>
  </si>
  <si>
    <t>GRADUADOS</t>
  </si>
  <si>
    <t>Títulação</t>
  </si>
  <si>
    <t>Freq</t>
  </si>
  <si>
    <t>TEMPO</t>
  </si>
  <si>
    <t>PONTUAÇÃO EXPERIÊNCIA NA ACADEMIA</t>
  </si>
  <si>
    <t>PONTUAÇÃO EXPERIÊNCIA NA ATIVIDADE FIM</t>
  </si>
  <si>
    <t>AEF</t>
  </si>
  <si>
    <t>FAC</t>
  </si>
  <si>
    <t>FCP</t>
  </si>
  <si>
    <t>EXF</t>
  </si>
  <si>
    <t>EXA</t>
  </si>
  <si>
    <t>HAB DOC</t>
  </si>
  <si>
    <t>Não</t>
  </si>
  <si>
    <t>FAED</t>
  </si>
  <si>
    <t>CODT</t>
  </si>
  <si>
    <t>PPR</t>
  </si>
  <si>
    <t>PAC</t>
  </si>
  <si>
    <t>TÍTULO</t>
  </si>
  <si>
    <t>Sim</t>
  </si>
  <si>
    <t>FORMAIS</t>
  </si>
  <si>
    <t>HABILITAÇÕES PARA DOCENCIA</t>
  </si>
  <si>
    <t>PRECARIAS</t>
  </si>
  <si>
    <t>% HABILITAÇÕES PARA DOCENCIA</t>
  </si>
  <si>
    <t>PRECÁRIAS</t>
  </si>
  <si>
    <t>Acadêmico</t>
  </si>
  <si>
    <t>Semi-Acadêmico</t>
  </si>
  <si>
    <t>Semi-Profissional</t>
  </si>
  <si>
    <t>Profissional</t>
  </si>
  <si>
    <t>A2</t>
  </si>
  <si>
    <t>A1</t>
  </si>
  <si>
    <t>P1</t>
  </si>
  <si>
    <t>Equilibrado</t>
  </si>
  <si>
    <t>P2</t>
  </si>
  <si>
    <t>EQ</t>
  </si>
  <si>
    <t>Perfil Prevalente</t>
  </si>
  <si>
    <t>CPV</t>
  </si>
  <si>
    <t>Agrupam.</t>
  </si>
  <si>
    <t>ACAD</t>
  </si>
  <si>
    <t>PROF</t>
  </si>
  <si>
    <t>Docente</t>
  </si>
  <si>
    <t xml:space="preserve"> MÉDIA DO TOTAL DE PONTOS OBTIDOS</t>
  </si>
  <si>
    <t>ÍNDICE  MÉDIO OBTIDO - PERFIL ACADEMICO</t>
  </si>
  <si>
    <t>ÍNDICE MÉDIO OBTIDO - PERFIL PROFISSIONAL</t>
  </si>
  <si>
    <t>ANOS DE ESTUDO FORMATIVO (MÉDIA COLEGIADO)</t>
  </si>
  <si>
    <t>Vínculo</t>
  </si>
  <si>
    <t>CH</t>
  </si>
  <si>
    <t>Nível</t>
  </si>
  <si>
    <t>C.H.</t>
  </si>
  <si>
    <t>CLT-DE</t>
  </si>
  <si>
    <t>Assistente</t>
  </si>
  <si>
    <t>CLT</t>
  </si>
  <si>
    <t>CLT-H</t>
  </si>
  <si>
    <t>Outro</t>
  </si>
  <si>
    <t>Classificação</t>
  </si>
  <si>
    <t>Titular</t>
  </si>
  <si>
    <t>Adjunto</t>
  </si>
  <si>
    <t>Auxiliar</t>
  </si>
  <si>
    <t>Substiotuto</t>
  </si>
  <si>
    <t>Carga Horária</t>
  </si>
  <si>
    <t>D.E.</t>
  </si>
  <si>
    <t>&gt;40</t>
  </si>
  <si>
    <t>&lt;40</t>
  </si>
  <si>
    <t>&lt;20</t>
  </si>
  <si>
    <t>TRABALHO TÉC. PUBLICADO EM CONG</t>
  </si>
  <si>
    <t>MEMBRO DE CONSELHO EDITORIAL</t>
  </si>
  <si>
    <t>TRABALHO EM CONGRESSO PROFIS.</t>
  </si>
  <si>
    <t>MEMBRO DE CORPO EDITORIAL</t>
  </si>
  <si>
    <t>TRABALHO APRES CONGRESSO PROF</t>
  </si>
  <si>
    <t>TRABALHO TECNICO EM CONGRESSO</t>
  </si>
  <si>
    <t>TRABALHO CONGRESSO PROFISS.</t>
  </si>
  <si>
    <t>APRESENTAÇÃO CONGRESSO PROF.</t>
  </si>
  <si>
    <t>TRABALHO EM CONGRESSO PROF.</t>
  </si>
  <si>
    <t>APRESENTAÇÃO TRAB CONG. PROF.</t>
  </si>
  <si>
    <t>REVISORA DE PERIÓDICO</t>
  </si>
  <si>
    <t>RESUMO CONGRESSO PROFISSIONAL</t>
  </si>
  <si>
    <t>APRESENTAÇÃO EM CONGRESSO PROF.</t>
  </si>
  <si>
    <t>TRABALHO PUBLI CONGRESSO PROF.</t>
  </si>
  <si>
    <t>APRESENTAÇÃO TRAB CONG PROF</t>
  </si>
  <si>
    <t>TRABALHO EM CONG. PROFISSIONAL</t>
  </si>
  <si>
    <t>APRESENTAÇÃO CONG PROFISSIONAL</t>
  </si>
  <si>
    <t>PROGRAMA NÃO REGISTRADO</t>
  </si>
  <si>
    <t>TRABALHO EM CONGR. PROFISSIONAL</t>
  </si>
  <si>
    <t>RESUMO EXPANDIDO CONGR PROF.</t>
  </si>
  <si>
    <t>RESUMO CONGR. PROFISSIONAL</t>
  </si>
  <si>
    <t>ANOS NA ESPECIALIZAÇÃO</t>
  </si>
  <si>
    <t>TRABALHO EM CONGR PROFISSIONAL</t>
  </si>
  <si>
    <t>PERFIL PREVALENTE</t>
  </si>
  <si>
    <t>INTERVALOS DO PERFIL</t>
  </si>
  <si>
    <t>A1 / P1</t>
  </si>
  <si>
    <t>A2 / P2</t>
  </si>
  <si>
    <t>EQ - Equilibrado - até 60% (em ambos os Perfis)</t>
  </si>
  <si>
    <t>A1-Semi-Acad./P1-Semi-Prof. - Entre 60% e  80% (no perfil corresp.)</t>
  </si>
  <si>
    <t>A2-Acadêmico/P2-Profissional - Acima de 80% (no perfil corresp.)</t>
  </si>
  <si>
    <t>(A1) SEMI-ACADÊMICO</t>
  </si>
  <si>
    <t>(A2) ACADÊMICO</t>
  </si>
  <si>
    <t>(EQ) EQUILIBRADO</t>
  </si>
  <si>
    <t>(P1) SEMI-PROFISSIONAL</t>
  </si>
  <si>
    <t>(P2) PROFISSIONAL</t>
  </si>
  <si>
    <t>(P1) SEMI-PRTOFISSIONAL</t>
  </si>
  <si>
    <t>SU</t>
  </si>
  <si>
    <t>APRESENTAÇÃO TRAB CONG PROFISS.</t>
  </si>
  <si>
    <t>Ajudante</t>
  </si>
  <si>
    <t>PRODUÇÃO ARTÍSTICA</t>
  </si>
  <si>
    <t>RESUMO EM CONG. PROFISSIONAL</t>
  </si>
  <si>
    <t>RESUMOS EM CONG PROFISSIONAL</t>
  </si>
  <si>
    <t>APRESENTAÇÃO EM CONGRESSOS PROF</t>
  </si>
  <si>
    <t>PROJETO EXTENSÃO</t>
  </si>
  <si>
    <t>TRABALHO CONGR. PROFISSIONAL</t>
  </si>
  <si>
    <t>APRES TRAB CONG PROFISSIONAL</t>
  </si>
  <si>
    <t>RESUMO CONGR PROFISSIONAL</t>
  </si>
  <si>
    <t>PROJETO DE EXTENSÃO</t>
  </si>
  <si>
    <t>RESUMO EM CONGR PROFISSIONAL</t>
  </si>
  <si>
    <t>RESUMO EXPANDIDO CONG PROF.</t>
  </si>
  <si>
    <t>RESUMO CONG PROFISSIONAL</t>
  </si>
  <si>
    <t>PRODUÇÕES ARTISTICAS</t>
  </si>
  <si>
    <t xml:space="preserve">APRESENTAÇÃO TRABALHO </t>
  </si>
  <si>
    <t>RESUMO EXPANDIDO CONG PROFISS.</t>
  </si>
  <si>
    <t>RESUMOS (ART) PERIODICO PROF</t>
  </si>
  <si>
    <t>PREFACIO DE LIVRO</t>
  </si>
  <si>
    <t>PROGRAMA DE COMPUTADOR</t>
  </si>
  <si>
    <t>APRESENTAÇÃO EM CONGR PROF.</t>
  </si>
  <si>
    <t>REVISORA DE PERIÓDICOS</t>
  </si>
  <si>
    <t>TRADUÇÃO</t>
  </si>
  <si>
    <t>RESUMO EXPANDIDO CONGR PROFISS.</t>
  </si>
  <si>
    <t>RESUMO CONGR PROFISS.</t>
  </si>
  <si>
    <t>SUPERVISÃO DE PÓS-DOUTORADO</t>
  </si>
  <si>
    <t>REVISOR DE PARIÓDICO</t>
  </si>
  <si>
    <t>RESUMO EM CONGR. PROFISSIONAL</t>
  </si>
  <si>
    <t>(P2) PROFISSSIONAL</t>
  </si>
  <si>
    <t>APRESENTAÇÃO CONGR PROFISSIONAL</t>
  </si>
  <si>
    <t>Substituto</t>
  </si>
  <si>
    <t>APRESENTAÇÃO TRAB. CONGR PROF.</t>
  </si>
  <si>
    <t>(P1) SEMI-EQUILIBRADO</t>
  </si>
  <si>
    <t>APRESENTAÇÃO EM CONGR PROFISS.</t>
  </si>
  <si>
    <t>ENTREVISTAS TEMATICA PROFISSIONAL</t>
  </si>
  <si>
    <t>APRESENTAÇÃO CONGR. PROFISSIONAL</t>
  </si>
  <si>
    <t>APRESENTAÇÃO TR CONGR PROFIS.</t>
  </si>
  <si>
    <t>APRESENTAÇÃO TR COMGR. PROF.</t>
  </si>
  <si>
    <t>TRABALHO COMPLETO EM ANAIS CONG</t>
  </si>
  <si>
    <t>APRESENTAÇÃO TR CONGR. PROF.</t>
  </si>
  <si>
    <t>TRABALHO CONGR PROFISSIONAL</t>
  </si>
  <si>
    <t>APRESENTAÇÃO TR CONG PROF.</t>
  </si>
  <si>
    <t>PRODUÇÃO ARTÍSTICAS</t>
  </si>
  <si>
    <t>(P2) SEMI-PROFISSIONAL</t>
  </si>
  <si>
    <t>TRABELHO EM CONGR. PROFISSIONAL</t>
  </si>
  <si>
    <t>APRTESENTAÇÃO CONGR PROFISSIONAL</t>
  </si>
  <si>
    <t>RESUMO EM ANAIS CONG PROFISS.</t>
  </si>
  <si>
    <t>APRESENTAÇÃO EM CONGR. PROFISS.</t>
  </si>
  <si>
    <t>APRESENTAÇÃO TR GONGR. PROFIS.</t>
  </si>
  <si>
    <t>APRESENTAÇÃO CONGR. PROFIS.</t>
  </si>
  <si>
    <t>RESUMO EXPANDIDO CONGR. PROF.</t>
  </si>
  <si>
    <t>(A2) PROFISSIONAL</t>
  </si>
  <si>
    <t>Estatutário</t>
  </si>
  <si>
    <t>CONCENTRAÇÃO DOS DADOS DO CONJUNTO DO COLEGIADO</t>
  </si>
  <si>
    <t>B-SU-001</t>
  </si>
  <si>
    <t>B-SU-002</t>
  </si>
  <si>
    <t>B-SU-003</t>
  </si>
  <si>
    <t>B-SU-004</t>
  </si>
  <si>
    <t>B-SU-005</t>
  </si>
  <si>
    <t>B-SU-006</t>
  </si>
  <si>
    <t>B-SU-007</t>
  </si>
  <si>
    <t>B-SU-008</t>
  </si>
  <si>
    <t>B-SU-009</t>
  </si>
  <si>
    <t>B-SU-010</t>
  </si>
  <si>
    <t>B-SU-011</t>
  </si>
  <si>
    <t>B-SU-012</t>
  </si>
  <si>
    <t>B-SU-013</t>
  </si>
  <si>
    <t>B-SU-014</t>
  </si>
  <si>
    <t>B-SU-015</t>
  </si>
  <si>
    <t>B-SU-016</t>
  </si>
  <si>
    <t>B-SU-017</t>
  </si>
  <si>
    <t>B-SU-018</t>
  </si>
  <si>
    <t>B-SU-019</t>
  </si>
  <si>
    <t>B-SU-020</t>
  </si>
  <si>
    <t>B-SU-021</t>
  </si>
  <si>
    <t>B-SU-022</t>
  </si>
  <si>
    <t>B-SU-023</t>
  </si>
  <si>
    <t>B-SU-024</t>
  </si>
  <si>
    <t>B-SU-025</t>
  </si>
  <si>
    <t>B-SU-026</t>
  </si>
  <si>
    <t>B-SU-027</t>
  </si>
  <si>
    <t>B-SU-028</t>
  </si>
  <si>
    <t>B-SU-029</t>
  </si>
  <si>
    <t>B-SU-030</t>
  </si>
  <si>
    <t>B-SU-031</t>
  </si>
  <si>
    <t>B-SU-032</t>
  </si>
  <si>
    <t>B-SU-033</t>
  </si>
  <si>
    <t>B-SU-034</t>
  </si>
  <si>
    <t>B-SU-035</t>
  </si>
  <si>
    <t>B-SU-036</t>
  </si>
  <si>
    <t>B-SU-037</t>
  </si>
  <si>
    <t>B-SU-038</t>
  </si>
  <si>
    <t>B-SU-039</t>
  </si>
  <si>
    <t>B-SU-040</t>
  </si>
  <si>
    <t>B-SU-041</t>
  </si>
  <si>
    <t>B-SU-042</t>
  </si>
  <si>
    <t>B-SU-043</t>
  </si>
  <si>
    <t>B-SU-044</t>
  </si>
  <si>
    <t>B-SU-045</t>
  </si>
  <si>
    <t>B-SU-046</t>
  </si>
  <si>
    <t>B-SU-047</t>
  </si>
  <si>
    <t>B-SU-048</t>
  </si>
  <si>
    <t>B-SU-049</t>
  </si>
  <si>
    <t>B-SU-050</t>
  </si>
  <si>
    <t>B-SU-051</t>
  </si>
  <si>
    <t>B-SU-052</t>
  </si>
  <si>
    <t>B-SU-053</t>
  </si>
  <si>
    <t>B-SU-054</t>
  </si>
  <si>
    <t>B-SU-055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</si>
</sst>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8"/>
      <name val="Arial"/>
      <family val="2"/>
    </font>
    <font>
      <b/>
      <sz val="10"/>
      <color indexed="10"/>
      <name val="Arial"/>
      <family val="2"/>
    </font>
    <font>
      <sz val="14"/>
      <name val="Arial"/>
      <family val="2"/>
    </font>
    <font>
      <sz val="14"/>
      <name val="Arial"/>
      <family val="2"/>
    </font>
    <font>
      <sz val="8"/>
      <color indexed="81"/>
      <name val="Tahoma"/>
      <family val="2"/>
    </font>
    <font>
      <b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b/>
      <sz val="10"/>
      <color theme="6" tint="-0.499984740745262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8FB4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12">
    <xf numFmtId="0" fontId="0" fillId="0" borderId="0" xfId="0"/>
    <xf numFmtId="0" fontId="2" fillId="3" borderId="0" xfId="0" applyFont="1" applyFill="1"/>
    <xf numFmtId="0" fontId="0" fillId="3" borderId="0" xfId="0" applyFill="1"/>
    <xf numFmtId="0" fontId="0" fillId="3" borderId="1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4" borderId="0" xfId="0" applyFill="1" applyBorder="1"/>
    <xf numFmtId="0" fontId="0" fillId="4" borderId="0" xfId="0" applyFill="1" applyBorder="1" applyAlignment="1">
      <alignment horizontal="center"/>
    </xf>
    <xf numFmtId="0" fontId="0" fillId="6" borderId="0" xfId="0" applyFill="1" applyBorder="1"/>
    <xf numFmtId="0" fontId="0" fillId="6" borderId="0" xfId="0" applyFill="1" applyBorder="1" applyAlignment="1">
      <alignment horizontal="center"/>
    </xf>
    <xf numFmtId="0" fontId="0" fillId="3" borderId="0" xfId="0" applyFill="1" applyBorder="1"/>
    <xf numFmtId="0" fontId="0" fillId="3" borderId="0" xfId="0" applyFill="1" applyBorder="1" applyAlignment="1">
      <alignment horizontal="right"/>
    </xf>
    <xf numFmtId="2" fontId="4" fillId="3" borderId="0" xfId="0" applyNumberFormat="1" applyFont="1" applyFill="1" applyBorder="1" applyAlignment="1">
      <alignment horizontal="center" vertical="center" wrapText="1"/>
    </xf>
    <xf numFmtId="0" fontId="5" fillId="7" borderId="10" xfId="0" applyFont="1" applyFill="1" applyBorder="1" applyAlignment="1">
      <alignment vertical="center" wrapText="1"/>
    </xf>
    <xf numFmtId="0" fontId="5" fillId="8" borderId="10" xfId="0" applyFont="1" applyFill="1" applyBorder="1" applyAlignment="1">
      <alignment vertical="center" wrapText="1"/>
    </xf>
    <xf numFmtId="0" fontId="5" fillId="7" borderId="14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 wrapText="1"/>
    </xf>
    <xf numFmtId="0" fontId="6" fillId="7" borderId="14" xfId="0" applyFont="1" applyFill="1" applyBorder="1" applyAlignment="1">
      <alignment horizontal="center"/>
    </xf>
    <xf numFmtId="0" fontId="5" fillId="7" borderId="18" xfId="0" applyFont="1" applyFill="1" applyBorder="1" applyAlignment="1">
      <alignment vertical="center" wrapText="1"/>
    </xf>
    <xf numFmtId="0" fontId="5" fillId="8" borderId="18" xfId="0" applyFont="1" applyFill="1" applyBorder="1" applyAlignment="1">
      <alignment vertical="center" wrapText="1"/>
    </xf>
    <xf numFmtId="0" fontId="0" fillId="7" borderId="18" xfId="0" applyFill="1" applyBorder="1" applyAlignment="1"/>
    <xf numFmtId="0" fontId="2" fillId="3" borderId="3" xfId="0" applyFont="1" applyFill="1" applyBorder="1"/>
    <xf numFmtId="0" fontId="0" fillId="3" borderId="2" xfId="0" applyFill="1" applyBorder="1"/>
    <xf numFmtId="0" fontId="0" fillId="3" borderId="5" xfId="0" applyFill="1" applyBorder="1"/>
    <xf numFmtId="0" fontId="2" fillId="8" borderId="22" xfId="0" applyFont="1" applyFill="1" applyBorder="1" applyAlignment="1">
      <alignment horizontal="center"/>
    </xf>
    <xf numFmtId="0" fontId="2" fillId="8" borderId="23" xfId="0" applyFont="1" applyFill="1" applyBorder="1" applyAlignment="1">
      <alignment horizontal="center"/>
    </xf>
    <xf numFmtId="0" fontId="2" fillId="8" borderId="24" xfId="0" applyFont="1" applyFill="1" applyBorder="1" applyAlignment="1">
      <alignment horizontal="center"/>
    </xf>
    <xf numFmtId="0" fontId="2" fillId="3" borderId="5" xfId="0" applyFont="1" applyFill="1" applyBorder="1"/>
    <xf numFmtId="0" fontId="0" fillId="3" borderId="26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27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28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0" fillId="3" borderId="17" xfId="0" applyFill="1" applyBorder="1" applyAlignment="1">
      <alignment horizontal="center"/>
    </xf>
    <xf numFmtId="0" fontId="0" fillId="3" borderId="29" xfId="0" applyFill="1" applyBorder="1" applyAlignment="1">
      <alignment horizontal="center"/>
    </xf>
    <xf numFmtId="0" fontId="2" fillId="3" borderId="0" xfId="0" applyFont="1" applyFill="1" applyBorder="1" applyAlignment="1">
      <alignment horizontal="right"/>
    </xf>
    <xf numFmtId="0" fontId="0" fillId="3" borderId="6" xfId="0" applyFill="1" applyBorder="1"/>
    <xf numFmtId="0" fontId="0" fillId="3" borderId="7" xfId="0" applyFill="1" applyBorder="1"/>
    <xf numFmtId="0" fontId="0" fillId="3" borderId="3" xfId="0" applyFill="1" applyBorder="1"/>
    <xf numFmtId="0" fontId="2" fillId="3" borderId="1" xfId="0" applyFont="1" applyFill="1" applyBorder="1" applyAlignment="1">
      <alignment horizontal="center"/>
    </xf>
    <xf numFmtId="2" fontId="4" fillId="4" borderId="4" xfId="0" applyNumberFormat="1" applyFont="1" applyFill="1" applyBorder="1" applyAlignment="1">
      <alignment horizontal="center" vertical="center" wrapText="1"/>
    </xf>
    <xf numFmtId="0" fontId="2" fillId="4" borderId="11" xfId="0" applyFont="1" applyFill="1" applyBorder="1"/>
    <xf numFmtId="0" fontId="0" fillId="4" borderId="12" xfId="0" applyFill="1" applyBorder="1"/>
    <xf numFmtId="0" fontId="0" fillId="4" borderId="12" xfId="0" applyFill="1" applyBorder="1" applyAlignment="1">
      <alignment horizontal="center"/>
    </xf>
    <xf numFmtId="0" fontId="2" fillId="4" borderId="15" xfId="0" applyFont="1" applyFill="1" applyBorder="1"/>
    <xf numFmtId="0" fontId="2" fillId="4" borderId="19" xfId="0" applyFont="1" applyFill="1" applyBorder="1"/>
    <xf numFmtId="0" fontId="0" fillId="4" borderId="20" xfId="0" applyFill="1" applyBorder="1"/>
    <xf numFmtId="0" fontId="0" fillId="4" borderId="20" xfId="0" applyFill="1" applyBorder="1" applyAlignment="1">
      <alignment horizontal="center"/>
    </xf>
    <xf numFmtId="2" fontId="4" fillId="6" borderId="4" xfId="0" applyNumberFormat="1" applyFont="1" applyFill="1" applyBorder="1" applyAlignment="1">
      <alignment horizontal="center" vertical="center" wrapText="1"/>
    </xf>
    <xf numFmtId="0" fontId="2" fillId="6" borderId="11" xfId="0" applyFont="1" applyFill="1" applyBorder="1"/>
    <xf numFmtId="0" fontId="0" fillId="6" borderId="12" xfId="0" applyFill="1" applyBorder="1"/>
    <xf numFmtId="0" fontId="0" fillId="6" borderId="12" xfId="0" applyFill="1" applyBorder="1" applyAlignment="1">
      <alignment horizontal="center"/>
    </xf>
    <xf numFmtId="0" fontId="2" fillId="6" borderId="15" xfId="0" applyFont="1" applyFill="1" applyBorder="1"/>
    <xf numFmtId="0" fontId="2" fillId="6" borderId="19" xfId="0" applyFont="1" applyFill="1" applyBorder="1"/>
    <xf numFmtId="0" fontId="0" fillId="6" borderId="20" xfId="0" applyFill="1" applyBorder="1"/>
    <xf numFmtId="0" fontId="0" fillId="6" borderId="20" xfId="0" applyFill="1" applyBorder="1" applyAlignment="1">
      <alignment horizontal="center"/>
    </xf>
    <xf numFmtId="0" fontId="0" fillId="5" borderId="31" xfId="0" applyFill="1" applyBorder="1" applyAlignment="1">
      <alignment vertical="center" wrapText="1"/>
    </xf>
    <xf numFmtId="0" fontId="0" fillId="5" borderId="32" xfId="0" applyFill="1" applyBorder="1" applyAlignment="1">
      <alignment horizontal="center" vertical="center" wrapText="1"/>
    </xf>
    <xf numFmtId="0" fontId="0" fillId="5" borderId="33" xfId="0" applyFill="1" applyBorder="1" applyAlignment="1">
      <alignment vertical="center" wrapText="1"/>
    </xf>
    <xf numFmtId="0" fontId="0" fillId="6" borderId="31" xfId="0" applyFill="1" applyBorder="1" applyAlignment="1">
      <alignment vertical="center" wrapText="1"/>
    </xf>
    <xf numFmtId="0" fontId="0" fillId="6" borderId="32" xfId="0" applyFill="1" applyBorder="1" applyAlignment="1">
      <alignment horizontal="center" vertical="center" wrapText="1"/>
    </xf>
    <xf numFmtId="0" fontId="0" fillId="6" borderId="33" xfId="0" applyFill="1" applyBorder="1" applyAlignment="1">
      <alignment vertical="center" wrapText="1"/>
    </xf>
    <xf numFmtId="0" fontId="0" fillId="4" borderId="31" xfId="0" applyFill="1" applyBorder="1" applyAlignment="1">
      <alignment vertical="center" wrapText="1"/>
    </xf>
    <xf numFmtId="0" fontId="0" fillId="4" borderId="32" xfId="0" applyFill="1" applyBorder="1" applyAlignment="1">
      <alignment horizontal="center" vertical="center" wrapText="1"/>
    </xf>
    <xf numFmtId="0" fontId="0" fillId="4" borderId="33" xfId="0" applyFill="1" applyBorder="1" applyAlignment="1">
      <alignment vertical="center" wrapText="1"/>
    </xf>
    <xf numFmtId="0" fontId="0" fillId="3" borderId="0" xfId="0" applyFill="1" applyBorder="1" applyAlignment="1">
      <alignment horizontal="center"/>
    </xf>
    <xf numFmtId="0" fontId="1" fillId="3" borderId="5" xfId="0" applyFont="1" applyFill="1" applyBorder="1"/>
    <xf numFmtId="0" fontId="0" fillId="2" borderId="0" xfId="0" applyFill="1"/>
    <xf numFmtId="0" fontId="2" fillId="3" borderId="0" xfId="0" applyFont="1" applyFill="1" applyBorder="1"/>
    <xf numFmtId="0" fontId="0" fillId="3" borderId="0" xfId="0" applyNumberFormat="1" applyFill="1" applyBorder="1" applyAlignment="1">
      <alignment horizontal="center"/>
    </xf>
    <xf numFmtId="0" fontId="0" fillId="3" borderId="20" xfId="0" applyFill="1" applyBorder="1" applyAlignment="1">
      <alignment horizontal="center"/>
    </xf>
    <xf numFmtId="1" fontId="0" fillId="5" borderId="32" xfId="0" applyNumberFormat="1" applyFill="1" applyBorder="1" applyAlignment="1">
      <alignment horizontal="center" vertical="center" wrapText="1"/>
    </xf>
    <xf numFmtId="0" fontId="1" fillId="3" borderId="0" xfId="0" applyFont="1" applyFill="1" applyBorder="1"/>
    <xf numFmtId="0" fontId="0" fillId="3" borderId="0" xfId="0" applyFill="1" applyBorder="1" applyAlignment="1">
      <alignment horizontal="center"/>
    </xf>
    <xf numFmtId="0" fontId="1" fillId="2" borderId="8" xfId="0" applyFont="1" applyFill="1" applyBorder="1"/>
    <xf numFmtId="0" fontId="1" fillId="2" borderId="37" xfId="0" applyFont="1" applyFill="1" applyBorder="1"/>
    <xf numFmtId="0" fontId="1" fillId="2" borderId="26" xfId="0" applyFont="1" applyFill="1" applyBorder="1"/>
    <xf numFmtId="0" fontId="1" fillId="2" borderId="16" xfId="0" applyFont="1" applyFill="1" applyBorder="1"/>
    <xf numFmtId="0" fontId="1" fillId="2" borderId="38" xfId="0" applyFont="1" applyFill="1" applyBorder="1"/>
    <xf numFmtId="0" fontId="1" fillId="9" borderId="23" xfId="0" applyFont="1" applyFill="1" applyBorder="1" applyAlignment="1">
      <alignment horizontal="center"/>
    </xf>
    <xf numFmtId="0" fontId="1" fillId="9" borderId="24" xfId="0" applyFont="1" applyFill="1" applyBorder="1" applyAlignment="1">
      <alignment horizontal="center"/>
    </xf>
    <xf numFmtId="2" fontId="0" fillId="2" borderId="35" xfId="0" applyNumberFormat="1" applyFill="1" applyBorder="1" applyAlignment="1">
      <alignment horizontal="center"/>
    </xf>
    <xf numFmtId="0" fontId="0" fillId="2" borderId="26" xfId="0" applyFill="1" applyBorder="1" applyAlignment="1">
      <alignment horizontal="center"/>
    </xf>
    <xf numFmtId="2" fontId="0" fillId="2" borderId="27" xfId="0" applyNumberFormat="1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2" fontId="0" fillId="2" borderId="28" xfId="0" applyNumberFormat="1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2" fontId="0" fillId="2" borderId="29" xfId="0" applyNumberFormat="1" applyFill="1" applyBorder="1" applyAlignment="1">
      <alignment horizontal="center"/>
    </xf>
    <xf numFmtId="0" fontId="0" fillId="2" borderId="34" xfId="0" applyFill="1" applyBorder="1" applyAlignment="1">
      <alignment horizontal="center"/>
    </xf>
    <xf numFmtId="0" fontId="1" fillId="9" borderId="22" xfId="0" applyFont="1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2" fontId="0" fillId="2" borderId="1" xfId="0" applyNumberFormat="1" applyFill="1" applyBorder="1" applyAlignment="1">
      <alignment horizontal="center"/>
    </xf>
    <xf numFmtId="2" fontId="0" fillId="2" borderId="4" xfId="0" applyNumberFormat="1" applyFill="1" applyBorder="1" applyAlignment="1">
      <alignment horizontal="center"/>
    </xf>
    <xf numFmtId="0" fontId="1" fillId="9" borderId="39" xfId="0" applyFont="1" applyFill="1" applyBorder="1" applyAlignment="1">
      <alignment horizontal="center"/>
    </xf>
    <xf numFmtId="0" fontId="1" fillId="9" borderId="34" xfId="0" applyFont="1" applyFill="1" applyBorder="1" applyAlignment="1">
      <alignment horizontal="center"/>
    </xf>
    <xf numFmtId="0" fontId="0" fillId="2" borderId="44" xfId="0" applyFill="1" applyBorder="1" applyAlignment="1">
      <alignment horizontal="center"/>
    </xf>
    <xf numFmtId="0" fontId="1" fillId="9" borderId="41" xfId="0" applyFont="1" applyFill="1" applyBorder="1" applyAlignment="1">
      <alignment horizontal="center"/>
    </xf>
    <xf numFmtId="0" fontId="1" fillId="9" borderId="42" xfId="0" applyFont="1" applyFill="1" applyBorder="1" applyAlignment="1">
      <alignment horizontal="center"/>
    </xf>
    <xf numFmtId="1" fontId="0" fillId="2" borderId="4" xfId="0" applyNumberFormat="1" applyFill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0" fontId="5" fillId="11" borderId="10" xfId="0" applyFont="1" applyFill="1" applyBorder="1" applyAlignment="1">
      <alignment vertical="center" wrapText="1"/>
    </xf>
    <xf numFmtId="0" fontId="5" fillId="11" borderId="14" xfId="0" applyFont="1" applyFill="1" applyBorder="1" applyAlignment="1">
      <alignment vertical="center" wrapText="1"/>
    </xf>
    <xf numFmtId="0" fontId="5" fillId="11" borderId="18" xfId="0" applyFont="1" applyFill="1" applyBorder="1" applyAlignment="1">
      <alignment vertical="center" wrapText="1"/>
    </xf>
    <xf numFmtId="0" fontId="0" fillId="2" borderId="0" xfId="0" applyFill="1" applyAlignment="1"/>
    <xf numFmtId="0" fontId="0" fillId="2" borderId="0" xfId="0" applyFill="1" applyBorder="1"/>
    <xf numFmtId="0" fontId="2" fillId="2" borderId="0" xfId="0" applyFont="1" applyFill="1" applyBorder="1" applyAlignment="1">
      <alignment horizontal="center"/>
    </xf>
    <xf numFmtId="0" fontId="1" fillId="9" borderId="41" xfId="0" applyFont="1" applyFill="1" applyBorder="1" applyAlignment="1">
      <alignment horizontal="center"/>
    </xf>
    <xf numFmtId="0" fontId="1" fillId="9" borderId="50" xfId="0" applyFont="1" applyFill="1" applyBorder="1" applyAlignment="1">
      <alignment horizontal="center"/>
    </xf>
    <xf numFmtId="0" fontId="1" fillId="9" borderId="42" xfId="0" applyFont="1" applyFill="1" applyBorder="1" applyAlignment="1">
      <alignment horizontal="center"/>
    </xf>
    <xf numFmtId="0" fontId="1" fillId="9" borderId="8" xfId="0" applyFont="1" applyFill="1" applyBorder="1" applyAlignment="1">
      <alignment horizontal="center"/>
    </xf>
    <xf numFmtId="0" fontId="1" fillId="9" borderId="9" xfId="0" applyFont="1" applyFill="1" applyBorder="1" applyAlignment="1">
      <alignment horizontal="center"/>
    </xf>
    <xf numFmtId="0" fontId="1" fillId="9" borderId="35" xfId="0" applyFont="1" applyFill="1" applyBorder="1" applyAlignment="1">
      <alignment horizontal="center"/>
    </xf>
    <xf numFmtId="0" fontId="1" fillId="9" borderId="22" xfId="0" applyFont="1" applyFill="1" applyBorder="1" applyAlignment="1">
      <alignment horizontal="center"/>
    </xf>
    <xf numFmtId="0" fontId="1" fillId="9" borderId="11" xfId="0" applyFont="1" applyFill="1" applyBorder="1" applyAlignment="1">
      <alignment horizontal="center"/>
    </xf>
    <xf numFmtId="0" fontId="1" fillId="9" borderId="31" xfId="0" applyFont="1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35" xfId="0" applyFill="1" applyBorder="1" applyAlignment="1">
      <alignment horizontal="center"/>
    </xf>
    <xf numFmtId="0" fontId="0" fillId="2" borderId="28" xfId="0" applyFill="1" applyBorder="1" applyAlignment="1">
      <alignment horizontal="center"/>
    </xf>
    <xf numFmtId="0" fontId="1" fillId="2" borderId="44" xfId="0" applyFont="1" applyFill="1" applyBorder="1"/>
    <xf numFmtId="2" fontId="0" fillId="2" borderId="53" xfId="0" applyNumberFormat="1" applyFill="1" applyBorder="1" applyAlignment="1">
      <alignment horizontal="center"/>
    </xf>
    <xf numFmtId="0" fontId="1" fillId="2" borderId="55" xfId="0" applyFont="1" applyFill="1" applyBorder="1" applyAlignment="1">
      <alignment horizontal="center"/>
    </xf>
    <xf numFmtId="0" fontId="1" fillId="2" borderId="37" xfId="0" applyFont="1" applyFill="1" applyBorder="1" applyAlignment="1">
      <alignment horizontal="center"/>
    </xf>
    <xf numFmtId="0" fontId="1" fillId="2" borderId="43" xfId="0" applyFont="1" applyFill="1" applyBorder="1" applyAlignment="1">
      <alignment horizontal="center"/>
    </xf>
    <xf numFmtId="2" fontId="0" fillId="2" borderId="56" xfId="0" applyNumberForma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center"/>
    </xf>
    <xf numFmtId="0" fontId="1" fillId="9" borderId="31" xfId="0" applyFont="1" applyFill="1" applyBorder="1"/>
    <xf numFmtId="0" fontId="0" fillId="3" borderId="0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1" fillId="9" borderId="8" xfId="0" applyFont="1" applyFill="1" applyBorder="1" applyAlignment="1">
      <alignment horizontal="center"/>
    </xf>
    <xf numFmtId="0" fontId="1" fillId="9" borderId="9" xfId="0" applyFont="1" applyFill="1" applyBorder="1" applyAlignment="1">
      <alignment horizontal="center"/>
    </xf>
    <xf numFmtId="0" fontId="1" fillId="9" borderId="35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5" fillId="7" borderId="14" xfId="0" applyFont="1" applyFill="1" applyBorder="1" applyAlignment="1">
      <alignment horizontal="center"/>
    </xf>
    <xf numFmtId="164" fontId="5" fillId="7" borderId="14" xfId="0" applyNumberFormat="1" applyFont="1" applyFill="1" applyBorder="1" applyAlignment="1">
      <alignment horizontal="center" vertical="center" wrapText="1"/>
    </xf>
    <xf numFmtId="164" fontId="5" fillId="11" borderId="14" xfId="0" applyNumberFormat="1" applyFont="1" applyFill="1" applyBorder="1" applyAlignment="1">
      <alignment horizontal="center" vertical="center" wrapText="1"/>
    </xf>
    <xf numFmtId="0" fontId="0" fillId="2" borderId="55" xfId="0" applyFill="1" applyBorder="1"/>
    <xf numFmtId="0" fontId="0" fillId="2" borderId="37" xfId="0" applyFill="1" applyBorder="1"/>
    <xf numFmtId="2" fontId="0" fillId="2" borderId="8" xfId="0" applyNumberFormat="1" applyFill="1" applyBorder="1" applyAlignment="1">
      <alignment horizontal="center"/>
    </xf>
    <xf numFmtId="2" fontId="0" fillId="2" borderId="9" xfId="0" applyNumberFormat="1" applyFill="1" applyBorder="1" applyAlignment="1">
      <alignment horizontal="center"/>
    </xf>
    <xf numFmtId="2" fontId="0" fillId="2" borderId="26" xfId="0" applyNumberFormat="1" applyFill="1" applyBorder="1" applyAlignment="1">
      <alignment horizontal="center"/>
    </xf>
    <xf numFmtId="0" fontId="0" fillId="2" borderId="27" xfId="0" applyFill="1" applyBorder="1" applyAlignment="1">
      <alignment horizontal="center"/>
    </xf>
    <xf numFmtId="2" fontId="0" fillId="2" borderId="13" xfId="0" applyNumberFormat="1" applyFill="1" applyBorder="1" applyAlignment="1">
      <alignment horizontal="center"/>
    </xf>
    <xf numFmtId="1" fontId="0" fillId="2" borderId="28" xfId="0" applyNumberFormat="1" applyFill="1" applyBorder="1" applyAlignment="1">
      <alignment horizontal="center"/>
    </xf>
    <xf numFmtId="1" fontId="0" fillId="2" borderId="27" xfId="0" applyNumberFormat="1" applyFill="1" applyBorder="1" applyAlignment="1">
      <alignment horizontal="center"/>
    </xf>
    <xf numFmtId="2" fontId="0" fillId="2" borderId="16" xfId="0" applyNumberFormat="1" applyFill="1" applyBorder="1" applyAlignment="1">
      <alignment horizontal="center"/>
    </xf>
    <xf numFmtId="2" fontId="0" fillId="2" borderId="17" xfId="0" applyNumberFormat="1" applyFill="1" applyBorder="1" applyAlignment="1">
      <alignment horizontal="center"/>
    </xf>
    <xf numFmtId="1" fontId="0" fillId="2" borderId="17" xfId="0" applyNumberFormat="1" applyFill="1" applyBorder="1" applyAlignment="1">
      <alignment horizontal="center"/>
    </xf>
    <xf numFmtId="1" fontId="0" fillId="2" borderId="29" xfId="0" applyNumberFormat="1" applyFill="1" applyBorder="1" applyAlignment="1">
      <alignment horizontal="center"/>
    </xf>
    <xf numFmtId="0" fontId="0" fillId="2" borderId="55" xfId="0" applyFill="1" applyBorder="1" applyAlignment="1">
      <alignment horizontal="center"/>
    </xf>
    <xf numFmtId="0" fontId="0" fillId="2" borderId="29" xfId="0" applyFill="1" applyBorder="1" applyAlignment="1">
      <alignment horizontal="center"/>
    </xf>
    <xf numFmtId="164" fontId="4" fillId="6" borderId="4" xfId="0" applyNumberFormat="1" applyFont="1" applyFill="1" applyBorder="1" applyAlignment="1">
      <alignment horizontal="center" vertical="center" wrapText="1"/>
    </xf>
    <xf numFmtId="164" fontId="4" fillId="4" borderId="4" xfId="0" applyNumberFormat="1" applyFont="1" applyFill="1" applyBorder="1" applyAlignment="1">
      <alignment horizontal="center" vertical="center" wrapText="1"/>
    </xf>
    <xf numFmtId="164" fontId="0" fillId="6" borderId="32" xfId="0" applyNumberFormat="1" applyFill="1" applyBorder="1" applyAlignment="1">
      <alignment horizontal="center" vertical="center" wrapText="1"/>
    </xf>
    <xf numFmtId="164" fontId="0" fillId="4" borderId="32" xfId="0" applyNumberFormat="1" applyFill="1" applyBorder="1" applyAlignment="1">
      <alignment horizontal="center" vertical="center" wrapText="1"/>
    </xf>
    <xf numFmtId="0" fontId="1" fillId="9" borderId="41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Border="1"/>
    <xf numFmtId="1" fontId="0" fillId="2" borderId="33" xfId="0" applyNumberForma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3" fillId="2" borderId="0" xfId="0" applyFont="1" applyFill="1" applyBorder="1" applyAlignment="1">
      <alignment horizontal="center" vertical="center" wrapText="1"/>
    </xf>
    <xf numFmtId="0" fontId="11" fillId="2" borderId="0" xfId="0" applyFont="1" applyFill="1" applyAlignment="1"/>
    <xf numFmtId="0" fontId="9" fillId="2" borderId="15" xfId="0" applyFont="1" applyFill="1" applyBorder="1" applyAlignment="1"/>
    <xf numFmtId="0" fontId="0" fillId="15" borderId="0" xfId="0" applyFill="1" applyBorder="1" applyAlignment="1">
      <alignment horizontal="center"/>
    </xf>
    <xf numFmtId="0" fontId="0" fillId="2" borderId="15" xfId="0" applyFill="1" applyBorder="1" applyAlignment="1"/>
    <xf numFmtId="0" fontId="12" fillId="2" borderId="0" xfId="0" applyFont="1" applyFill="1" applyBorder="1" applyAlignment="1">
      <alignment horizontal="left"/>
    </xf>
    <xf numFmtId="0" fontId="13" fillId="2" borderId="0" xfId="0" applyFont="1" applyFill="1" applyBorder="1"/>
    <xf numFmtId="0" fontId="14" fillId="3" borderId="0" xfId="0" applyFont="1" applyFill="1" applyBorder="1"/>
    <xf numFmtId="0" fontId="15" fillId="2" borderId="0" xfId="0" applyFont="1" applyFill="1" applyBorder="1"/>
    <xf numFmtId="0" fontId="0" fillId="2" borderId="0" xfId="0" applyFill="1" applyBorder="1" applyAlignment="1"/>
    <xf numFmtId="0" fontId="1" fillId="9" borderId="36" xfId="0" applyFont="1" applyFill="1" applyBorder="1" applyAlignment="1"/>
    <xf numFmtId="0" fontId="1" fillId="9" borderId="47" xfId="0" applyFont="1" applyFill="1" applyBorder="1" applyAlignment="1"/>
    <xf numFmtId="0" fontId="0" fillId="3" borderId="0" xfId="0" applyFill="1" applyAlignment="1"/>
    <xf numFmtId="0" fontId="1" fillId="2" borderId="0" xfId="0" applyFont="1" applyFill="1" applyAlignment="1">
      <alignment horizontal="center"/>
    </xf>
    <xf numFmtId="0" fontId="0" fillId="16" borderId="0" xfId="0" applyFill="1" applyBorder="1" applyAlignment="1">
      <alignment horizontal="center"/>
    </xf>
    <xf numFmtId="0" fontId="1" fillId="2" borderId="43" xfId="0" applyFont="1" applyFill="1" applyBorder="1"/>
    <xf numFmtId="0" fontId="0" fillId="2" borderId="7" xfId="0" applyFill="1" applyBorder="1" applyAlignment="1">
      <alignment horizontal="left"/>
    </xf>
    <xf numFmtId="0" fontId="0" fillId="2" borderId="40" xfId="0" applyFill="1" applyBorder="1" applyAlignment="1">
      <alignment horizontal="left"/>
    </xf>
    <xf numFmtId="0" fontId="0" fillId="2" borderId="54" xfId="0" applyFill="1" applyBorder="1" applyAlignment="1">
      <alignment horizontal="left"/>
    </xf>
    <xf numFmtId="2" fontId="0" fillId="2" borderId="57" xfId="0" applyNumberFormat="1" applyFill="1" applyBorder="1" applyAlignment="1">
      <alignment horizontal="center"/>
    </xf>
    <xf numFmtId="2" fontId="0" fillId="2" borderId="58" xfId="0" applyNumberFormat="1" applyFill="1" applyBorder="1" applyAlignment="1">
      <alignment horizontal="center"/>
    </xf>
    <xf numFmtId="2" fontId="0" fillId="2" borderId="59" xfId="0" applyNumberFormat="1" applyFill="1" applyBorder="1" applyAlignment="1">
      <alignment horizontal="center"/>
    </xf>
    <xf numFmtId="0" fontId="0" fillId="2" borderId="53" xfId="0" applyFill="1" applyBorder="1" applyAlignment="1">
      <alignment horizontal="center"/>
    </xf>
    <xf numFmtId="0" fontId="0" fillId="2" borderId="60" xfId="0" applyFill="1" applyBorder="1" applyAlignment="1">
      <alignment horizontal="center"/>
    </xf>
    <xf numFmtId="0" fontId="0" fillId="2" borderId="56" xfId="0" applyFill="1" applyBorder="1" applyAlignment="1">
      <alignment horizontal="center"/>
    </xf>
    <xf numFmtId="0" fontId="0" fillId="2" borderId="61" xfId="0" applyFill="1" applyBorder="1" applyAlignment="1">
      <alignment horizontal="center"/>
    </xf>
    <xf numFmtId="2" fontId="0" fillId="2" borderId="62" xfId="0" applyNumberFormat="1" applyFill="1" applyBorder="1" applyAlignment="1">
      <alignment horizontal="center"/>
    </xf>
    <xf numFmtId="0" fontId="3" fillId="2" borderId="0" xfId="0" applyFont="1" applyFill="1" applyBorder="1" applyAlignment="1">
      <alignment vertical="center" textRotation="90" wrapText="1"/>
    </xf>
    <xf numFmtId="0" fontId="1" fillId="2" borderId="1" xfId="0" applyFont="1" applyFill="1" applyBorder="1" applyAlignment="1">
      <alignment horizontal="center"/>
    </xf>
    <xf numFmtId="0" fontId="1" fillId="9" borderId="8" xfId="0" applyFont="1" applyFill="1" applyBorder="1" applyAlignment="1">
      <alignment horizontal="center"/>
    </xf>
    <xf numFmtId="0" fontId="1" fillId="9" borderId="9" xfId="0" applyFont="1" applyFill="1" applyBorder="1" applyAlignment="1">
      <alignment horizontal="center"/>
    </xf>
    <xf numFmtId="0" fontId="1" fillId="9" borderId="35" xfId="0" applyFont="1" applyFill="1" applyBorder="1" applyAlignment="1">
      <alignment horizontal="center"/>
    </xf>
    <xf numFmtId="1" fontId="5" fillId="7" borderId="14" xfId="0" applyNumberFormat="1" applyFont="1" applyFill="1" applyBorder="1" applyAlignment="1">
      <alignment horizontal="center" vertical="center" wrapText="1"/>
    </xf>
    <xf numFmtId="0" fontId="1" fillId="9" borderId="8" xfId="0" applyFont="1" applyFill="1" applyBorder="1" applyAlignment="1">
      <alignment horizontal="center"/>
    </xf>
    <xf numFmtId="0" fontId="1" fillId="9" borderId="9" xfId="0" applyFont="1" applyFill="1" applyBorder="1" applyAlignment="1">
      <alignment horizontal="center"/>
    </xf>
    <xf numFmtId="0" fontId="1" fillId="9" borderId="35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43" xfId="0" applyFill="1" applyBorder="1" applyAlignment="1">
      <alignment horizontal="center"/>
    </xf>
    <xf numFmtId="164" fontId="0" fillId="2" borderId="0" xfId="0" applyNumberFormat="1" applyFill="1" applyAlignment="1">
      <alignment horizontal="center"/>
    </xf>
    <xf numFmtId="2" fontId="0" fillId="17" borderId="26" xfId="0" applyNumberFormat="1" applyFill="1" applyBorder="1" applyAlignment="1">
      <alignment horizontal="center"/>
    </xf>
    <xf numFmtId="2" fontId="0" fillId="10" borderId="4" xfId="0" applyNumberFormat="1" applyFill="1" applyBorder="1" applyAlignment="1">
      <alignment horizontal="center"/>
    </xf>
    <xf numFmtId="0" fontId="0" fillId="2" borderId="56" xfId="0" applyFill="1" applyBorder="1"/>
    <xf numFmtId="2" fontId="0" fillId="18" borderId="4" xfId="0" applyNumberForma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1" fillId="5" borderId="11" xfId="0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horizontal="center" vertical="center" wrapText="1"/>
    </xf>
    <xf numFmtId="0" fontId="1" fillId="5" borderId="15" xfId="0" applyFont="1" applyFill="1" applyBorder="1" applyAlignment="1">
      <alignment horizontal="center" vertical="center" wrapText="1"/>
    </xf>
    <xf numFmtId="0" fontId="1" fillId="5" borderId="0" xfId="0" applyFont="1" applyFill="1" applyBorder="1" applyAlignment="1">
      <alignment horizontal="center" vertical="center" wrapText="1"/>
    </xf>
    <xf numFmtId="0" fontId="1" fillId="5" borderId="19" xfId="0" applyFont="1" applyFill="1" applyBorder="1" applyAlignment="1">
      <alignment horizontal="center" vertical="center" wrapText="1"/>
    </xf>
    <xf numFmtId="0" fontId="1" fillId="5" borderId="20" xfId="0" applyFont="1" applyFill="1" applyBorder="1" applyAlignment="1">
      <alignment horizontal="center" vertical="center" wrapText="1"/>
    </xf>
    <xf numFmtId="0" fontId="1" fillId="12" borderId="16" xfId="0" applyFont="1" applyFill="1" applyBorder="1" applyAlignment="1">
      <alignment horizontal="center"/>
    </xf>
    <xf numFmtId="0" fontId="1" fillId="12" borderId="17" xfId="0" applyFont="1" applyFill="1" applyBorder="1" applyAlignment="1">
      <alignment horizontal="center"/>
    </xf>
    <xf numFmtId="0" fontId="1" fillId="12" borderId="29" xfId="0" applyFont="1" applyFill="1" applyBorder="1" applyAlignment="1">
      <alignment horizontal="center"/>
    </xf>
    <xf numFmtId="0" fontId="2" fillId="6" borderId="11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center" wrapText="1"/>
    </xf>
    <xf numFmtId="0" fontId="2" fillId="6" borderId="49" xfId="0" applyFont="1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 wrapText="1"/>
    </xf>
    <xf numFmtId="0" fontId="2" fillId="6" borderId="0" xfId="0" applyFont="1" applyFill="1" applyBorder="1" applyAlignment="1">
      <alignment horizontal="center" vertical="center" wrapText="1"/>
    </xf>
    <xf numFmtId="0" fontId="2" fillId="6" borderId="51" xfId="0" applyFont="1" applyFill="1" applyBorder="1" applyAlignment="1">
      <alignment horizontal="center" vertical="center" wrapText="1"/>
    </xf>
    <xf numFmtId="0" fontId="2" fillId="6" borderId="19" xfId="0" applyFont="1" applyFill="1" applyBorder="1" applyAlignment="1">
      <alignment horizontal="center" vertical="center" wrapText="1"/>
    </xf>
    <xf numFmtId="0" fontId="2" fillId="6" borderId="20" xfId="0" applyFont="1" applyFill="1" applyBorder="1" applyAlignment="1">
      <alignment horizontal="center" vertical="center" wrapText="1"/>
    </xf>
    <xf numFmtId="0" fontId="2" fillId="6" borderId="52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49" xfId="0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 wrapText="1"/>
    </xf>
    <xf numFmtId="0" fontId="2" fillId="4" borderId="51" xfId="0" applyFont="1" applyFill="1" applyBorder="1" applyAlignment="1">
      <alignment horizontal="center" vertical="center" wrapText="1"/>
    </xf>
    <xf numFmtId="0" fontId="2" fillId="4" borderId="19" xfId="0" applyFont="1" applyFill="1" applyBorder="1" applyAlignment="1">
      <alignment horizontal="center" vertical="center" wrapText="1"/>
    </xf>
    <xf numFmtId="0" fontId="2" fillId="4" borderId="20" xfId="0" applyFont="1" applyFill="1" applyBorder="1" applyAlignment="1">
      <alignment horizontal="center" vertical="center" wrapText="1"/>
    </xf>
    <xf numFmtId="0" fontId="2" fillId="4" borderId="52" xfId="0" applyFont="1" applyFill="1" applyBorder="1" applyAlignment="1">
      <alignment horizontal="center" vertical="center" wrapText="1"/>
    </xf>
    <xf numFmtId="0" fontId="2" fillId="7" borderId="8" xfId="0" applyFont="1" applyFill="1" applyBorder="1" applyAlignment="1">
      <alignment horizontal="center" vertical="center" wrapText="1"/>
    </xf>
    <xf numFmtId="0" fontId="2" fillId="7" borderId="9" xfId="0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2" fillId="7" borderId="16" xfId="0" applyFont="1" applyFill="1" applyBorder="1" applyAlignment="1">
      <alignment horizontal="center" vertical="center" wrapText="1"/>
    </xf>
    <xf numFmtId="0" fontId="2" fillId="7" borderId="17" xfId="0" applyFont="1" applyFill="1" applyBorder="1" applyAlignment="1">
      <alignment horizontal="center" vertical="center" wrapText="1"/>
    </xf>
    <xf numFmtId="0" fontId="2" fillId="11" borderId="8" xfId="0" applyFont="1" applyFill="1" applyBorder="1" applyAlignment="1">
      <alignment horizontal="center" vertical="center" wrapText="1"/>
    </xf>
    <xf numFmtId="0" fontId="2" fillId="11" borderId="9" xfId="0" applyFont="1" applyFill="1" applyBorder="1" applyAlignment="1">
      <alignment horizontal="center" vertical="center" wrapText="1"/>
    </xf>
    <xf numFmtId="0" fontId="2" fillId="11" borderId="13" xfId="0" applyFont="1" applyFill="1" applyBorder="1" applyAlignment="1">
      <alignment horizontal="center" vertical="center" wrapText="1"/>
    </xf>
    <xf numFmtId="0" fontId="2" fillId="11" borderId="1" xfId="0" applyFont="1" applyFill="1" applyBorder="1" applyAlignment="1">
      <alignment horizontal="center" vertical="center" wrapText="1"/>
    </xf>
    <xf numFmtId="0" fontId="2" fillId="11" borderId="16" xfId="0" applyFont="1" applyFill="1" applyBorder="1" applyAlignment="1">
      <alignment horizontal="center" vertical="center" wrapText="1"/>
    </xf>
    <xf numFmtId="0" fontId="2" fillId="11" borderId="17" xfId="0" applyFont="1" applyFill="1" applyBorder="1" applyAlignment="1">
      <alignment horizontal="center" vertical="center" wrapText="1"/>
    </xf>
    <xf numFmtId="0" fontId="2" fillId="11" borderId="11" xfId="0" applyFont="1" applyFill="1" applyBorder="1" applyAlignment="1">
      <alignment horizontal="center" vertical="center" wrapText="1"/>
    </xf>
    <xf numFmtId="0" fontId="2" fillId="11" borderId="12" xfId="0" applyFont="1" applyFill="1" applyBorder="1" applyAlignment="1">
      <alignment horizontal="center" vertical="center" wrapText="1"/>
    </xf>
    <xf numFmtId="0" fontId="2" fillId="11" borderId="15" xfId="0" applyFont="1" applyFill="1" applyBorder="1" applyAlignment="1">
      <alignment horizontal="center" vertical="center" wrapText="1"/>
    </xf>
    <xf numFmtId="0" fontId="2" fillId="11" borderId="0" xfId="0" applyFont="1" applyFill="1" applyBorder="1" applyAlignment="1">
      <alignment horizontal="center" vertical="center" wrapText="1"/>
    </xf>
    <xf numFmtId="0" fontId="2" fillId="11" borderId="19" xfId="0" applyFont="1" applyFill="1" applyBorder="1" applyAlignment="1">
      <alignment horizontal="center" vertical="center" wrapText="1"/>
    </xf>
    <xf numFmtId="0" fontId="2" fillId="11" borderId="20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2" fillId="7" borderId="15" xfId="0" applyFont="1" applyFill="1" applyBorder="1" applyAlignment="1">
      <alignment horizontal="center" vertical="center" wrapText="1"/>
    </xf>
    <xf numFmtId="0" fontId="2" fillId="7" borderId="0" xfId="0" applyFont="1" applyFill="1" applyBorder="1" applyAlignment="1">
      <alignment horizontal="center" vertical="center" wrapText="1"/>
    </xf>
    <xf numFmtId="0" fontId="2" fillId="7" borderId="19" xfId="0" applyFont="1" applyFill="1" applyBorder="1" applyAlignment="1">
      <alignment horizontal="center" vertical="center" wrapText="1"/>
    </xf>
    <xf numFmtId="0" fontId="2" fillId="7" borderId="20" xfId="0" applyFont="1" applyFill="1" applyBorder="1" applyAlignment="1">
      <alignment horizontal="center" vertical="center" wrapText="1"/>
    </xf>
    <xf numFmtId="0" fontId="1" fillId="9" borderId="8" xfId="0" applyFont="1" applyFill="1" applyBorder="1" applyAlignment="1">
      <alignment horizontal="center"/>
    </xf>
    <xf numFmtId="0" fontId="1" fillId="9" borderId="9" xfId="0" applyFont="1" applyFill="1" applyBorder="1" applyAlignment="1">
      <alignment horizontal="center"/>
    </xf>
    <xf numFmtId="0" fontId="1" fillId="9" borderId="35" xfId="0" applyFont="1" applyFill="1" applyBorder="1" applyAlignment="1">
      <alignment horizontal="center"/>
    </xf>
    <xf numFmtId="2" fontId="8" fillId="2" borderId="45" xfId="0" applyNumberFormat="1" applyFont="1" applyFill="1" applyBorder="1" applyAlignment="1">
      <alignment horizontal="center"/>
    </xf>
    <xf numFmtId="0" fontId="8" fillId="2" borderId="46" xfId="0" applyFont="1" applyFill="1" applyBorder="1" applyAlignment="1">
      <alignment horizontal="center"/>
    </xf>
    <xf numFmtId="2" fontId="8" fillId="2" borderId="46" xfId="0" applyNumberFormat="1" applyFont="1" applyFill="1" applyBorder="1" applyAlignment="1">
      <alignment horizontal="center"/>
    </xf>
    <xf numFmtId="0" fontId="8" fillId="2" borderId="18" xfId="0" applyFont="1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1" fillId="9" borderId="41" xfId="0" applyFont="1" applyFill="1" applyBorder="1" applyAlignment="1">
      <alignment horizontal="center"/>
    </xf>
    <xf numFmtId="0" fontId="1" fillId="9" borderId="48" xfId="0" applyFont="1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164" fontId="0" fillId="13" borderId="31" xfId="0" applyNumberFormat="1" applyFill="1" applyBorder="1" applyAlignment="1">
      <alignment horizontal="center" vertical="center" wrapText="1"/>
    </xf>
    <xf numFmtId="164" fontId="0" fillId="13" borderId="33" xfId="0" applyNumberFormat="1" applyFill="1" applyBorder="1" applyAlignment="1">
      <alignment horizontal="center" vertical="center" wrapText="1"/>
    </xf>
    <xf numFmtId="0" fontId="1" fillId="10" borderId="31" xfId="0" applyFont="1" applyFill="1" applyBorder="1" applyAlignment="1">
      <alignment horizontal="center" textRotation="90"/>
    </xf>
    <xf numFmtId="0" fontId="1" fillId="10" borderId="33" xfId="0" applyFont="1" applyFill="1" applyBorder="1" applyAlignment="1">
      <alignment horizontal="center" textRotation="90"/>
    </xf>
    <xf numFmtId="0" fontId="1" fillId="13" borderId="31" xfId="0" applyFont="1" applyFill="1" applyBorder="1" applyAlignment="1">
      <alignment horizontal="center" textRotation="90"/>
    </xf>
    <xf numFmtId="0" fontId="1" fillId="13" borderId="33" xfId="0" applyFont="1" applyFill="1" applyBorder="1" applyAlignment="1">
      <alignment horizontal="center" textRotation="90"/>
    </xf>
    <xf numFmtId="0" fontId="11" fillId="2" borderId="0" xfId="0" applyFont="1" applyFill="1" applyAlignment="1">
      <alignment horizontal="center"/>
    </xf>
    <xf numFmtId="0" fontId="1" fillId="14" borderId="0" xfId="0" applyFont="1" applyFill="1" applyBorder="1" applyAlignment="1">
      <alignment horizontal="center"/>
    </xf>
    <xf numFmtId="0" fontId="1" fillId="2" borderId="36" xfId="0" applyFont="1" applyFill="1" applyBorder="1" applyAlignment="1">
      <alignment horizontal="center"/>
    </xf>
    <xf numFmtId="0" fontId="1" fillId="2" borderId="40" xfId="0" applyFont="1" applyFill="1" applyBorder="1" applyAlignment="1">
      <alignment horizontal="center"/>
    </xf>
    <xf numFmtId="0" fontId="1" fillId="2" borderId="47" xfId="0" applyFont="1" applyFill="1" applyBorder="1" applyAlignment="1">
      <alignment horizontal="center"/>
    </xf>
    <xf numFmtId="0" fontId="1" fillId="9" borderId="50" xfId="0" applyFont="1" applyFill="1" applyBorder="1" applyAlignment="1">
      <alignment horizontal="center"/>
    </xf>
    <xf numFmtId="164" fontId="0" fillId="10" borderId="31" xfId="0" applyNumberFormat="1" applyFill="1" applyBorder="1" applyAlignment="1">
      <alignment horizontal="center" vertical="center" wrapText="1"/>
    </xf>
    <xf numFmtId="164" fontId="0" fillId="10" borderId="33" xfId="0" applyNumberFormat="1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/>
    </xf>
    <xf numFmtId="0" fontId="0" fillId="5" borderId="11" xfId="0" applyFill="1" applyBorder="1" applyAlignment="1">
      <alignment horizontal="center" vertical="center" wrapText="1"/>
    </xf>
    <xf numFmtId="0" fontId="0" fillId="5" borderId="12" xfId="0" applyFill="1" applyBorder="1" applyAlignment="1">
      <alignment horizontal="center" vertical="center" wrapText="1"/>
    </xf>
    <xf numFmtId="0" fontId="0" fillId="5" borderId="15" xfId="0" applyFill="1" applyBorder="1" applyAlignment="1">
      <alignment horizontal="center" vertical="center" wrapText="1"/>
    </xf>
    <xf numFmtId="0" fontId="0" fillId="5" borderId="0" xfId="0" applyFill="1" applyBorder="1" applyAlignment="1">
      <alignment horizontal="center" vertical="center" wrapText="1"/>
    </xf>
    <xf numFmtId="0" fontId="0" fillId="5" borderId="19" xfId="0" applyFill="1" applyBorder="1" applyAlignment="1">
      <alignment horizontal="center" vertical="center" wrapText="1"/>
    </xf>
    <xf numFmtId="0" fontId="0" fillId="5" borderId="20" xfId="0" applyFill="1" applyBorder="1" applyAlignment="1">
      <alignment horizontal="center" vertical="center" wrapText="1"/>
    </xf>
    <xf numFmtId="0" fontId="2" fillId="8" borderId="8" xfId="0" applyFont="1" applyFill="1" applyBorder="1" applyAlignment="1">
      <alignment horizontal="center" vertical="center" wrapText="1"/>
    </xf>
    <xf numFmtId="0" fontId="2" fillId="8" borderId="9" xfId="0" applyFont="1" applyFill="1" applyBorder="1" applyAlignment="1">
      <alignment horizontal="center" vertical="center" wrapText="1"/>
    </xf>
    <xf numFmtId="0" fontId="2" fillId="8" borderId="13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8" borderId="16" xfId="0" applyFont="1" applyFill="1" applyBorder="1" applyAlignment="1">
      <alignment horizontal="center" vertical="center" wrapText="1"/>
    </xf>
    <xf numFmtId="0" fontId="2" fillId="8" borderId="17" xfId="0" applyFont="1" applyFill="1" applyBorder="1" applyAlignment="1">
      <alignment horizontal="center" vertical="center" wrapText="1"/>
    </xf>
    <xf numFmtId="0" fontId="2" fillId="8" borderId="11" xfId="0" applyFont="1" applyFill="1" applyBorder="1" applyAlignment="1">
      <alignment horizontal="center" vertical="center" wrapText="1"/>
    </xf>
    <xf numFmtId="0" fontId="2" fillId="8" borderId="12" xfId="0" applyFont="1" applyFill="1" applyBorder="1" applyAlignment="1">
      <alignment horizontal="center" vertical="center" wrapText="1"/>
    </xf>
    <xf numFmtId="0" fontId="2" fillId="8" borderId="15" xfId="0" applyFont="1" applyFill="1" applyBorder="1" applyAlignment="1">
      <alignment horizontal="center" vertical="center" wrapText="1"/>
    </xf>
    <xf numFmtId="0" fontId="2" fillId="8" borderId="0" xfId="0" applyFont="1" applyFill="1" applyBorder="1" applyAlignment="1">
      <alignment horizontal="center" vertical="center" wrapText="1"/>
    </xf>
    <xf numFmtId="0" fontId="2" fillId="8" borderId="19" xfId="0" applyFont="1" applyFill="1" applyBorder="1" applyAlignment="1">
      <alignment horizontal="center" vertical="center" wrapText="1"/>
    </xf>
    <xf numFmtId="0" fontId="2" fillId="8" borderId="20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0" fontId="2" fillId="8" borderId="21" xfId="0" applyFont="1" applyFill="1" applyBorder="1" applyAlignment="1">
      <alignment horizontal="center" vertical="center" textRotation="90" wrapText="1"/>
    </xf>
    <xf numFmtId="0" fontId="2" fillId="8" borderId="25" xfId="0" applyFont="1" applyFill="1" applyBorder="1" applyAlignment="1">
      <alignment horizontal="center" vertical="center" textRotation="90" wrapText="1"/>
    </xf>
    <xf numFmtId="0" fontId="2" fillId="8" borderId="30" xfId="0" applyFont="1" applyFill="1" applyBorder="1" applyAlignment="1">
      <alignment horizontal="center" vertical="center" textRotation="90" wrapText="1"/>
    </xf>
    <xf numFmtId="0" fontId="2" fillId="0" borderId="25" xfId="0" applyFont="1" applyBorder="1" applyAlignment="1">
      <alignment horizontal="center" vertical="center" textRotation="90" wrapText="1"/>
    </xf>
    <xf numFmtId="0" fontId="2" fillId="0" borderId="30" xfId="0" applyFont="1" applyBorder="1" applyAlignment="1">
      <alignment horizontal="center" vertical="center" textRotation="90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6699"/>
      <color rgb="FFEEEE2A"/>
      <color rgb="FFFFFF79"/>
      <color rgb="FFFFFF9F"/>
      <color rgb="FF8FB4FF"/>
      <color rgb="FF75A3FF"/>
      <color rgb="FF6699FF"/>
      <color rgb="FF779DC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6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</c:v>
              </c:pt>
              <c:pt idx="3">
                <c:v>ÍNDICE  MÉDIO OBTIDO - PERFIL ACADEMICO   %</c:v>
              </c:pt>
            </c:strLit>
          </c:cat>
          <c:val>
            <c:numRef>
              <c:f>COLBSU!$K$13</c:f>
              <c:numCache>
                <c:formatCode>0.0</c:formatCode>
                <c:ptCount val="1"/>
                <c:pt idx="0">
                  <c:v>27.95110693221643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COLBSU!$E$13</c:f>
              <c:numCache>
                <c:formatCode>0.0</c:formatCode>
                <c:ptCount val="1"/>
                <c:pt idx="0">
                  <c:v>72.048893067783567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56000"/>
        <c:axId val="134657536"/>
      </c:barChart>
      <c:catAx>
        <c:axId val="134656000"/>
        <c:scaling>
          <c:orientation val="minMax"/>
        </c:scaling>
        <c:delete val="1"/>
        <c:axPos val="l"/>
        <c:majorTickMark val="out"/>
        <c:minorTickMark val="none"/>
        <c:tickLblPos val="none"/>
        <c:crossAx val="134657536"/>
        <c:crosses val="autoZero"/>
        <c:auto val="1"/>
        <c:lblAlgn val="ctr"/>
        <c:lblOffset val="100"/>
        <c:noMultiLvlLbl val="0"/>
      </c:catAx>
      <c:valAx>
        <c:axId val="134657536"/>
        <c:scaling>
          <c:orientation val="minMax"/>
          <c:max val="100"/>
          <c:min val="0"/>
        </c:scaling>
        <c:delete val="0"/>
        <c:axPos val="b"/>
        <c:majorGridlines/>
        <c:numFmt formatCode="0.0" sourceLinked="1"/>
        <c:majorTickMark val="out"/>
        <c:minorTickMark val="none"/>
        <c:tickLblPos val="nextTo"/>
        <c:crossAx val="134656000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'B-SU-003'!$K$13</c:f>
              <c:numCache>
                <c:formatCode>0.00</c:formatCode>
                <c:ptCount val="1"/>
                <c:pt idx="0">
                  <c:v>51.162790697674417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'B-SU-003'!$E$13</c:f>
              <c:numCache>
                <c:formatCode>0.00</c:formatCode>
                <c:ptCount val="1"/>
                <c:pt idx="0">
                  <c:v>48.837209302325583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723200"/>
        <c:axId val="148724736"/>
      </c:barChart>
      <c:catAx>
        <c:axId val="148723200"/>
        <c:scaling>
          <c:orientation val="minMax"/>
        </c:scaling>
        <c:delete val="1"/>
        <c:axPos val="l"/>
        <c:majorTickMark val="out"/>
        <c:minorTickMark val="none"/>
        <c:tickLblPos val="none"/>
        <c:crossAx val="148724736"/>
        <c:crosses val="autoZero"/>
        <c:auto val="1"/>
        <c:lblAlgn val="ctr"/>
        <c:lblOffset val="100"/>
        <c:noMultiLvlLbl val="0"/>
      </c:catAx>
      <c:valAx>
        <c:axId val="14872473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87232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'B-SU-004'!$K$13</c:f>
              <c:numCache>
                <c:formatCode>0.00</c:formatCode>
                <c:ptCount val="1"/>
                <c:pt idx="0">
                  <c:v>33.333333333333336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'B-SU-004'!$E$13</c:f>
              <c:numCache>
                <c:formatCode>0.00</c:formatCode>
                <c:ptCount val="1"/>
                <c:pt idx="0">
                  <c:v>66.666666666666671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513344"/>
        <c:axId val="149514880"/>
      </c:barChart>
      <c:catAx>
        <c:axId val="149513344"/>
        <c:scaling>
          <c:orientation val="minMax"/>
        </c:scaling>
        <c:delete val="1"/>
        <c:axPos val="l"/>
        <c:majorTickMark val="out"/>
        <c:minorTickMark val="none"/>
        <c:tickLblPos val="none"/>
        <c:crossAx val="149514880"/>
        <c:crosses val="autoZero"/>
        <c:auto val="1"/>
        <c:lblAlgn val="ctr"/>
        <c:lblOffset val="100"/>
        <c:noMultiLvlLbl val="0"/>
      </c:catAx>
      <c:valAx>
        <c:axId val="14951488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951334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'B-SU-005'!$K$13</c:f>
              <c:numCache>
                <c:formatCode>0.00</c:formatCode>
                <c:ptCount val="1"/>
                <c:pt idx="0">
                  <c:v>25.581395348837209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'B-SU-005'!$E$13</c:f>
              <c:numCache>
                <c:formatCode>0.00</c:formatCode>
                <c:ptCount val="1"/>
                <c:pt idx="0">
                  <c:v>74.418604651162795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595648"/>
        <c:axId val="151828352"/>
      </c:barChart>
      <c:catAx>
        <c:axId val="151595648"/>
        <c:scaling>
          <c:orientation val="minMax"/>
        </c:scaling>
        <c:delete val="1"/>
        <c:axPos val="l"/>
        <c:majorTickMark val="out"/>
        <c:minorTickMark val="none"/>
        <c:tickLblPos val="none"/>
        <c:crossAx val="151828352"/>
        <c:crosses val="autoZero"/>
        <c:auto val="1"/>
        <c:lblAlgn val="ctr"/>
        <c:lblOffset val="100"/>
        <c:noMultiLvlLbl val="0"/>
      </c:catAx>
      <c:valAx>
        <c:axId val="15182835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15956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'B-SU-006'!$K$13</c:f>
              <c:numCache>
                <c:formatCode>0.00</c:formatCode>
                <c:ptCount val="1"/>
                <c:pt idx="0">
                  <c:v>15.850815850815851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'B-SU-006'!$E$13</c:f>
              <c:numCache>
                <c:formatCode>0.00</c:formatCode>
                <c:ptCount val="1"/>
                <c:pt idx="0">
                  <c:v>84.149184149184151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413888"/>
        <c:axId val="154673152"/>
      </c:barChart>
      <c:catAx>
        <c:axId val="153413888"/>
        <c:scaling>
          <c:orientation val="minMax"/>
        </c:scaling>
        <c:delete val="1"/>
        <c:axPos val="l"/>
        <c:majorTickMark val="out"/>
        <c:minorTickMark val="none"/>
        <c:tickLblPos val="none"/>
        <c:crossAx val="154673152"/>
        <c:crosses val="autoZero"/>
        <c:auto val="1"/>
        <c:lblAlgn val="ctr"/>
        <c:lblOffset val="100"/>
        <c:noMultiLvlLbl val="0"/>
      </c:catAx>
      <c:valAx>
        <c:axId val="15467315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341388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'B-SU-007'!$K$13</c:f>
              <c:numCache>
                <c:formatCode>0.00</c:formatCode>
                <c:ptCount val="1"/>
                <c:pt idx="0">
                  <c:v>33.179723502304149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'B-SU-007'!$E$13</c:f>
              <c:numCache>
                <c:formatCode>0.00</c:formatCode>
                <c:ptCount val="1"/>
                <c:pt idx="0">
                  <c:v>66.820276497695858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336512"/>
        <c:axId val="156339584"/>
      </c:barChart>
      <c:catAx>
        <c:axId val="156336512"/>
        <c:scaling>
          <c:orientation val="minMax"/>
        </c:scaling>
        <c:delete val="1"/>
        <c:axPos val="l"/>
        <c:majorTickMark val="out"/>
        <c:minorTickMark val="none"/>
        <c:tickLblPos val="none"/>
        <c:crossAx val="156339584"/>
        <c:crosses val="autoZero"/>
        <c:auto val="1"/>
        <c:lblAlgn val="ctr"/>
        <c:lblOffset val="100"/>
        <c:noMultiLvlLbl val="0"/>
      </c:catAx>
      <c:valAx>
        <c:axId val="15633958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63365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'B-SU-008'!$K$13</c:f>
              <c:numCache>
                <c:formatCode>0.00</c:formatCode>
                <c:ptCount val="1"/>
                <c:pt idx="0">
                  <c:v>12.867647058823529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'B-SU-008'!$E$13</c:f>
              <c:numCache>
                <c:formatCode>0.00</c:formatCode>
                <c:ptCount val="1"/>
                <c:pt idx="0">
                  <c:v>87.132352941176464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945856"/>
        <c:axId val="157948928"/>
      </c:barChart>
      <c:catAx>
        <c:axId val="157945856"/>
        <c:scaling>
          <c:orientation val="minMax"/>
        </c:scaling>
        <c:delete val="1"/>
        <c:axPos val="l"/>
        <c:majorTickMark val="out"/>
        <c:minorTickMark val="none"/>
        <c:tickLblPos val="none"/>
        <c:crossAx val="157948928"/>
        <c:crosses val="autoZero"/>
        <c:auto val="1"/>
        <c:lblAlgn val="ctr"/>
        <c:lblOffset val="100"/>
        <c:noMultiLvlLbl val="0"/>
      </c:catAx>
      <c:valAx>
        <c:axId val="15794892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794585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'B-SU-009'!$K$13</c:f>
              <c:numCache>
                <c:formatCode>0.00</c:formatCode>
                <c:ptCount val="1"/>
                <c:pt idx="0">
                  <c:v>32.1608040201005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'B-SU-009'!$E$13</c:f>
              <c:numCache>
                <c:formatCode>0.00</c:formatCode>
                <c:ptCount val="1"/>
                <c:pt idx="0">
                  <c:v>67.8391959798995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502272"/>
        <c:axId val="158672000"/>
      </c:barChart>
      <c:catAx>
        <c:axId val="158502272"/>
        <c:scaling>
          <c:orientation val="minMax"/>
        </c:scaling>
        <c:delete val="1"/>
        <c:axPos val="l"/>
        <c:majorTickMark val="out"/>
        <c:minorTickMark val="none"/>
        <c:tickLblPos val="none"/>
        <c:crossAx val="158672000"/>
        <c:crosses val="autoZero"/>
        <c:auto val="1"/>
        <c:lblAlgn val="ctr"/>
        <c:lblOffset val="100"/>
        <c:noMultiLvlLbl val="0"/>
      </c:catAx>
      <c:valAx>
        <c:axId val="15867200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850227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'B-SU-010'!$K$13</c:f>
              <c:numCache>
                <c:formatCode>0.00</c:formatCode>
                <c:ptCount val="1"/>
                <c:pt idx="0">
                  <c:v>31.428571428571427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'B-SU-010'!$E$13</c:f>
              <c:numCache>
                <c:formatCode>0.00</c:formatCode>
                <c:ptCount val="1"/>
                <c:pt idx="0">
                  <c:v>68.571428571428569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00032"/>
        <c:axId val="161959936"/>
      </c:barChart>
      <c:catAx>
        <c:axId val="161900032"/>
        <c:scaling>
          <c:orientation val="minMax"/>
        </c:scaling>
        <c:delete val="1"/>
        <c:axPos val="l"/>
        <c:majorTickMark val="out"/>
        <c:minorTickMark val="none"/>
        <c:tickLblPos val="none"/>
        <c:crossAx val="161959936"/>
        <c:crosses val="autoZero"/>
        <c:auto val="1"/>
        <c:lblAlgn val="ctr"/>
        <c:lblOffset val="100"/>
        <c:noMultiLvlLbl val="0"/>
      </c:catAx>
      <c:valAx>
        <c:axId val="16195993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19000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'B-SU-011'!$K$13</c:f>
              <c:numCache>
                <c:formatCode>0.00</c:formatCode>
                <c:ptCount val="1"/>
                <c:pt idx="0">
                  <c:v>24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'B-SU-011'!$E$13</c:f>
              <c:numCache>
                <c:formatCode>0.00</c:formatCode>
                <c:ptCount val="1"/>
                <c:pt idx="0">
                  <c:v>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297728"/>
        <c:axId val="162299264"/>
      </c:barChart>
      <c:catAx>
        <c:axId val="162297728"/>
        <c:scaling>
          <c:orientation val="minMax"/>
        </c:scaling>
        <c:delete val="1"/>
        <c:axPos val="l"/>
        <c:majorTickMark val="out"/>
        <c:minorTickMark val="none"/>
        <c:tickLblPos val="none"/>
        <c:crossAx val="162299264"/>
        <c:crosses val="autoZero"/>
        <c:auto val="1"/>
        <c:lblAlgn val="ctr"/>
        <c:lblOffset val="100"/>
        <c:noMultiLvlLbl val="0"/>
      </c:catAx>
      <c:valAx>
        <c:axId val="16229926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229772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'B-SU-012'!$K$13</c:f>
              <c:numCache>
                <c:formatCode>0.00</c:formatCode>
                <c:ptCount val="1"/>
                <c:pt idx="0">
                  <c:v>21.05263157894737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'B-SU-012'!$E$13</c:f>
              <c:numCache>
                <c:formatCode>0.00</c:formatCode>
                <c:ptCount val="1"/>
                <c:pt idx="0">
                  <c:v>78.94736842105263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160448"/>
        <c:axId val="163163136"/>
      </c:barChart>
      <c:catAx>
        <c:axId val="163160448"/>
        <c:scaling>
          <c:orientation val="minMax"/>
        </c:scaling>
        <c:delete val="1"/>
        <c:axPos val="l"/>
        <c:majorTickMark val="out"/>
        <c:minorTickMark val="none"/>
        <c:tickLblPos val="none"/>
        <c:crossAx val="163163136"/>
        <c:crosses val="autoZero"/>
        <c:auto val="1"/>
        <c:lblAlgn val="ctr"/>
        <c:lblOffset val="100"/>
        <c:noMultiLvlLbl val="0"/>
      </c:catAx>
      <c:valAx>
        <c:axId val="16316313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31604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3.8912648209707953E-2"/>
          <c:y val="0.12664424103274841"/>
          <c:w val="0.91946644446023029"/>
          <c:h val="0.6628638559095833"/>
        </c:manualLayout>
      </c:layout>
      <c:barChart>
        <c:barDir val="col"/>
        <c:grouping val="clustered"/>
        <c:varyColors val="0"/>
        <c:ser>
          <c:idx val="0"/>
          <c:order val="0"/>
          <c:tx>
            <c:v>Anos de Estudo Formativo</c:v>
          </c:tx>
          <c:invertIfNegative val="0"/>
          <c:trendline>
            <c:spPr>
              <a:ln>
                <a:solidFill>
                  <a:srgbClr val="FF0000"/>
                </a:solidFill>
              </a:ln>
            </c:spPr>
            <c:trendlineType val="linear"/>
            <c:dispRSqr val="0"/>
            <c:dispEq val="0"/>
          </c:trendline>
          <c:cat>
            <c:strRef>
              <c:f>COLBSU!$A$20:$A$74</c:f>
              <c:strCache>
                <c:ptCount val="55"/>
                <c:pt idx="0">
                  <c:v>B-SU-001</c:v>
                </c:pt>
                <c:pt idx="1">
                  <c:v>B-SU-002</c:v>
                </c:pt>
                <c:pt idx="2">
                  <c:v>B-SU-003</c:v>
                </c:pt>
                <c:pt idx="3">
                  <c:v>B-SU-004</c:v>
                </c:pt>
                <c:pt idx="4">
                  <c:v>B-SU-005</c:v>
                </c:pt>
                <c:pt idx="5">
                  <c:v>B-SU-006</c:v>
                </c:pt>
                <c:pt idx="6">
                  <c:v>B-SU-007</c:v>
                </c:pt>
                <c:pt idx="7">
                  <c:v>B-SU-008</c:v>
                </c:pt>
                <c:pt idx="8">
                  <c:v>B-SU-009</c:v>
                </c:pt>
                <c:pt idx="9">
                  <c:v>B-SU-010</c:v>
                </c:pt>
                <c:pt idx="10">
                  <c:v>B-SU-011</c:v>
                </c:pt>
                <c:pt idx="11">
                  <c:v>B-SU-012</c:v>
                </c:pt>
                <c:pt idx="12">
                  <c:v>B-SU-013</c:v>
                </c:pt>
                <c:pt idx="13">
                  <c:v>B-SU-014</c:v>
                </c:pt>
                <c:pt idx="14">
                  <c:v>B-SU-015</c:v>
                </c:pt>
                <c:pt idx="15">
                  <c:v>B-SU-016</c:v>
                </c:pt>
                <c:pt idx="16">
                  <c:v>B-SU-017</c:v>
                </c:pt>
                <c:pt idx="17">
                  <c:v>B-SU-018</c:v>
                </c:pt>
                <c:pt idx="18">
                  <c:v>B-SU-019</c:v>
                </c:pt>
                <c:pt idx="19">
                  <c:v>B-SU-020</c:v>
                </c:pt>
                <c:pt idx="20">
                  <c:v>B-SU-021</c:v>
                </c:pt>
                <c:pt idx="21">
                  <c:v>B-SU-022</c:v>
                </c:pt>
                <c:pt idx="22">
                  <c:v>B-SU-023</c:v>
                </c:pt>
                <c:pt idx="23">
                  <c:v>B-SU-024</c:v>
                </c:pt>
                <c:pt idx="24">
                  <c:v>B-SU-025</c:v>
                </c:pt>
                <c:pt idx="25">
                  <c:v>B-SU-026</c:v>
                </c:pt>
                <c:pt idx="26">
                  <c:v>B-SU-027</c:v>
                </c:pt>
                <c:pt idx="27">
                  <c:v>B-SU-028</c:v>
                </c:pt>
                <c:pt idx="28">
                  <c:v>B-SU-029</c:v>
                </c:pt>
                <c:pt idx="29">
                  <c:v>B-SU-030</c:v>
                </c:pt>
                <c:pt idx="30">
                  <c:v>B-SU-031</c:v>
                </c:pt>
                <c:pt idx="31">
                  <c:v>B-SU-032</c:v>
                </c:pt>
                <c:pt idx="32">
                  <c:v>B-SU-033</c:v>
                </c:pt>
                <c:pt idx="33">
                  <c:v>B-SU-034</c:v>
                </c:pt>
                <c:pt idx="34">
                  <c:v>B-SU-035</c:v>
                </c:pt>
                <c:pt idx="35">
                  <c:v>B-SU-036</c:v>
                </c:pt>
                <c:pt idx="36">
                  <c:v>B-SU-037</c:v>
                </c:pt>
                <c:pt idx="37">
                  <c:v>B-SU-038</c:v>
                </c:pt>
                <c:pt idx="38">
                  <c:v>B-SU-039</c:v>
                </c:pt>
                <c:pt idx="39">
                  <c:v>B-SU-040</c:v>
                </c:pt>
                <c:pt idx="40">
                  <c:v>B-SU-041</c:v>
                </c:pt>
                <c:pt idx="41">
                  <c:v>B-SU-042</c:v>
                </c:pt>
                <c:pt idx="42">
                  <c:v>B-SU-043</c:v>
                </c:pt>
                <c:pt idx="43">
                  <c:v>B-SU-044</c:v>
                </c:pt>
                <c:pt idx="44">
                  <c:v>B-SU-045</c:v>
                </c:pt>
                <c:pt idx="45">
                  <c:v>B-SU-046</c:v>
                </c:pt>
                <c:pt idx="46">
                  <c:v>B-SU-047</c:v>
                </c:pt>
                <c:pt idx="47">
                  <c:v>B-SU-048</c:v>
                </c:pt>
                <c:pt idx="48">
                  <c:v>B-SU-049</c:v>
                </c:pt>
                <c:pt idx="49">
                  <c:v>B-SU-050</c:v>
                </c:pt>
                <c:pt idx="50">
                  <c:v>B-SU-051</c:v>
                </c:pt>
                <c:pt idx="51">
                  <c:v>B-SU-052</c:v>
                </c:pt>
                <c:pt idx="52">
                  <c:v>B-SU-053</c:v>
                </c:pt>
                <c:pt idx="53">
                  <c:v>B-SU-054</c:v>
                </c:pt>
                <c:pt idx="54">
                  <c:v>B-SU-055</c:v>
                </c:pt>
              </c:strCache>
            </c:strRef>
          </c:cat>
          <c:val>
            <c:numRef>
              <c:f>COLBSU!$D$20:$D$74</c:f>
              <c:numCache>
                <c:formatCode>General</c:formatCode>
                <c:ptCount val="55"/>
                <c:pt idx="0">
                  <c:v>25</c:v>
                </c:pt>
                <c:pt idx="1">
                  <c:v>22</c:v>
                </c:pt>
                <c:pt idx="2">
                  <c:v>21</c:v>
                </c:pt>
                <c:pt idx="3" formatCode="0">
                  <c:v>23</c:v>
                </c:pt>
                <c:pt idx="4" formatCode="0">
                  <c:v>23</c:v>
                </c:pt>
                <c:pt idx="5" formatCode="0">
                  <c:v>25</c:v>
                </c:pt>
                <c:pt idx="6" formatCode="0">
                  <c:v>23</c:v>
                </c:pt>
                <c:pt idx="7" formatCode="0">
                  <c:v>0</c:v>
                </c:pt>
                <c:pt idx="8" formatCode="0">
                  <c:v>32</c:v>
                </c:pt>
                <c:pt idx="9" formatCode="0">
                  <c:v>21</c:v>
                </c:pt>
                <c:pt idx="10" formatCode="0">
                  <c:v>25</c:v>
                </c:pt>
                <c:pt idx="11" formatCode="0">
                  <c:v>23</c:v>
                </c:pt>
                <c:pt idx="12" formatCode="0">
                  <c:v>24</c:v>
                </c:pt>
                <c:pt idx="13" formatCode="0">
                  <c:v>20</c:v>
                </c:pt>
                <c:pt idx="14" formatCode="0">
                  <c:v>27</c:v>
                </c:pt>
                <c:pt idx="15" formatCode="0">
                  <c:v>26</c:v>
                </c:pt>
                <c:pt idx="16" formatCode="0">
                  <c:v>26</c:v>
                </c:pt>
                <c:pt idx="17" formatCode="0">
                  <c:v>26</c:v>
                </c:pt>
                <c:pt idx="18" formatCode="0">
                  <c:v>21</c:v>
                </c:pt>
                <c:pt idx="19" formatCode="0">
                  <c:v>26</c:v>
                </c:pt>
                <c:pt idx="20" formatCode="0">
                  <c:v>26</c:v>
                </c:pt>
                <c:pt idx="21" formatCode="0">
                  <c:v>25</c:v>
                </c:pt>
                <c:pt idx="22" formatCode="0">
                  <c:v>26</c:v>
                </c:pt>
                <c:pt idx="23" formatCode="0">
                  <c:v>23</c:v>
                </c:pt>
                <c:pt idx="24" formatCode="0">
                  <c:v>0</c:v>
                </c:pt>
                <c:pt idx="25" formatCode="0">
                  <c:v>25</c:v>
                </c:pt>
                <c:pt idx="26" formatCode="0">
                  <c:v>28</c:v>
                </c:pt>
                <c:pt idx="27" formatCode="0">
                  <c:v>20</c:v>
                </c:pt>
                <c:pt idx="28" formatCode="0">
                  <c:v>21</c:v>
                </c:pt>
                <c:pt idx="29" formatCode="0">
                  <c:v>22</c:v>
                </c:pt>
                <c:pt idx="30" formatCode="0">
                  <c:v>28</c:v>
                </c:pt>
                <c:pt idx="31" formatCode="0">
                  <c:v>23</c:v>
                </c:pt>
                <c:pt idx="32" formatCode="0">
                  <c:v>25</c:v>
                </c:pt>
                <c:pt idx="33" formatCode="0">
                  <c:v>24</c:v>
                </c:pt>
                <c:pt idx="34" formatCode="0">
                  <c:v>23</c:v>
                </c:pt>
                <c:pt idx="35" formatCode="0">
                  <c:v>27</c:v>
                </c:pt>
                <c:pt idx="36" formatCode="0">
                  <c:v>23</c:v>
                </c:pt>
                <c:pt idx="37" formatCode="0">
                  <c:v>26</c:v>
                </c:pt>
                <c:pt idx="38" formatCode="0">
                  <c:v>21</c:v>
                </c:pt>
                <c:pt idx="39" formatCode="0">
                  <c:v>21</c:v>
                </c:pt>
                <c:pt idx="40" formatCode="0">
                  <c:v>21</c:v>
                </c:pt>
                <c:pt idx="41" formatCode="0">
                  <c:v>21</c:v>
                </c:pt>
                <c:pt idx="42" formatCode="0">
                  <c:v>21</c:v>
                </c:pt>
                <c:pt idx="43" formatCode="0">
                  <c:v>27</c:v>
                </c:pt>
                <c:pt idx="44" formatCode="0">
                  <c:v>23</c:v>
                </c:pt>
                <c:pt idx="45" formatCode="0">
                  <c:v>25</c:v>
                </c:pt>
                <c:pt idx="46" formatCode="0">
                  <c:v>32</c:v>
                </c:pt>
                <c:pt idx="47" formatCode="0">
                  <c:v>23</c:v>
                </c:pt>
                <c:pt idx="48" formatCode="0">
                  <c:v>25</c:v>
                </c:pt>
                <c:pt idx="49" formatCode="0">
                  <c:v>23</c:v>
                </c:pt>
                <c:pt idx="50" formatCode="0">
                  <c:v>23</c:v>
                </c:pt>
                <c:pt idx="51" formatCode="0">
                  <c:v>29</c:v>
                </c:pt>
                <c:pt idx="52" formatCode="0">
                  <c:v>21</c:v>
                </c:pt>
                <c:pt idx="53" formatCode="0">
                  <c:v>21</c:v>
                </c:pt>
                <c:pt idx="54" formatCode="0">
                  <c:v>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513216"/>
        <c:axId val="135950720"/>
      </c:barChart>
      <c:catAx>
        <c:axId val="135513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35950720"/>
        <c:crosses val="autoZero"/>
        <c:auto val="1"/>
        <c:lblAlgn val="ctr"/>
        <c:lblOffset val="100"/>
        <c:noMultiLvlLbl val="0"/>
      </c:catAx>
      <c:valAx>
        <c:axId val="135950720"/>
        <c:scaling>
          <c:orientation val="minMax"/>
          <c:max val="35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551321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'B-SU-013'!$K$13</c:f>
              <c:numCache>
                <c:formatCode>0.00</c:formatCode>
                <c:ptCount val="1"/>
                <c:pt idx="0">
                  <c:v>14.159292035398231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'B-SU-013'!$E$13</c:f>
              <c:numCache>
                <c:formatCode>0.00</c:formatCode>
                <c:ptCount val="1"/>
                <c:pt idx="0">
                  <c:v>85.840707964601776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786752"/>
        <c:axId val="165798272"/>
      </c:barChart>
      <c:catAx>
        <c:axId val="165786752"/>
        <c:scaling>
          <c:orientation val="minMax"/>
        </c:scaling>
        <c:delete val="1"/>
        <c:axPos val="l"/>
        <c:majorTickMark val="out"/>
        <c:minorTickMark val="none"/>
        <c:tickLblPos val="none"/>
        <c:crossAx val="165798272"/>
        <c:crosses val="autoZero"/>
        <c:auto val="1"/>
        <c:lblAlgn val="ctr"/>
        <c:lblOffset val="100"/>
        <c:noMultiLvlLbl val="0"/>
      </c:catAx>
      <c:valAx>
        <c:axId val="16579827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578675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'B-SU-014'!$K$13</c:f>
              <c:numCache>
                <c:formatCode>0.00</c:formatCode>
                <c:ptCount val="1"/>
                <c:pt idx="0">
                  <c:v>40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'B-SU-014'!$E$13</c:f>
              <c:numCache>
                <c:formatCode>0.00</c:formatCode>
                <c:ptCount val="1"/>
                <c:pt idx="0">
                  <c:v>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601472"/>
        <c:axId val="168603008"/>
      </c:barChart>
      <c:catAx>
        <c:axId val="168601472"/>
        <c:scaling>
          <c:orientation val="minMax"/>
        </c:scaling>
        <c:delete val="1"/>
        <c:axPos val="l"/>
        <c:majorTickMark val="out"/>
        <c:minorTickMark val="none"/>
        <c:tickLblPos val="none"/>
        <c:crossAx val="168603008"/>
        <c:crosses val="autoZero"/>
        <c:auto val="1"/>
        <c:lblAlgn val="ctr"/>
        <c:lblOffset val="100"/>
        <c:noMultiLvlLbl val="0"/>
      </c:catAx>
      <c:valAx>
        <c:axId val="16860300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860147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'B-SU-015'!$K$13</c:f>
              <c:numCache>
                <c:formatCode>0.00</c:formatCode>
                <c:ptCount val="1"/>
                <c:pt idx="0">
                  <c:v>26.666666666666668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'B-SU-015'!$E$13</c:f>
              <c:numCache>
                <c:formatCode>0.00</c:formatCode>
                <c:ptCount val="1"/>
                <c:pt idx="0">
                  <c:v>73.333333333333329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360384"/>
        <c:axId val="169546496"/>
      </c:barChart>
      <c:catAx>
        <c:axId val="169360384"/>
        <c:scaling>
          <c:orientation val="minMax"/>
        </c:scaling>
        <c:delete val="1"/>
        <c:axPos val="l"/>
        <c:majorTickMark val="out"/>
        <c:minorTickMark val="none"/>
        <c:tickLblPos val="none"/>
        <c:crossAx val="169546496"/>
        <c:crosses val="autoZero"/>
        <c:auto val="1"/>
        <c:lblAlgn val="ctr"/>
        <c:lblOffset val="100"/>
        <c:noMultiLvlLbl val="0"/>
      </c:catAx>
      <c:valAx>
        <c:axId val="16954649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936038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'B-SU-016'!$K$13</c:f>
              <c:numCache>
                <c:formatCode>0.00</c:formatCode>
                <c:ptCount val="1"/>
                <c:pt idx="0">
                  <c:v>27.173913043478262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'B-SU-016'!$E$13</c:f>
              <c:numCache>
                <c:formatCode>0.00</c:formatCode>
                <c:ptCount val="1"/>
                <c:pt idx="0">
                  <c:v>72.826086956521735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229184"/>
        <c:axId val="171231488"/>
      </c:barChart>
      <c:catAx>
        <c:axId val="171229184"/>
        <c:scaling>
          <c:orientation val="minMax"/>
        </c:scaling>
        <c:delete val="1"/>
        <c:axPos val="l"/>
        <c:majorTickMark val="out"/>
        <c:minorTickMark val="none"/>
        <c:tickLblPos val="none"/>
        <c:crossAx val="171231488"/>
        <c:crosses val="autoZero"/>
        <c:auto val="1"/>
        <c:lblAlgn val="ctr"/>
        <c:lblOffset val="100"/>
        <c:noMultiLvlLbl val="0"/>
      </c:catAx>
      <c:valAx>
        <c:axId val="17123148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7122918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'B-SU-017'!$K$13</c:f>
              <c:numCache>
                <c:formatCode>0.00</c:formatCode>
                <c:ptCount val="1"/>
                <c:pt idx="0">
                  <c:v>20.666666666666668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'B-SU-017'!$E$13</c:f>
              <c:numCache>
                <c:formatCode>0.00</c:formatCode>
                <c:ptCount val="1"/>
                <c:pt idx="0">
                  <c:v>79.333333333333329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491584"/>
        <c:axId val="135493120"/>
      </c:barChart>
      <c:catAx>
        <c:axId val="135491584"/>
        <c:scaling>
          <c:orientation val="minMax"/>
        </c:scaling>
        <c:delete val="1"/>
        <c:axPos val="l"/>
        <c:majorTickMark val="out"/>
        <c:minorTickMark val="none"/>
        <c:tickLblPos val="none"/>
        <c:crossAx val="135493120"/>
        <c:crosses val="autoZero"/>
        <c:auto val="1"/>
        <c:lblAlgn val="ctr"/>
        <c:lblOffset val="100"/>
        <c:noMultiLvlLbl val="0"/>
      </c:catAx>
      <c:valAx>
        <c:axId val="13549312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549158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'B-SU-018'!$K$13</c:f>
              <c:numCache>
                <c:formatCode>0.00</c:formatCode>
                <c:ptCount val="1"/>
                <c:pt idx="0">
                  <c:v>40.80717488789238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'B-SU-018'!$E$13</c:f>
              <c:numCache>
                <c:formatCode>0.00</c:formatCode>
                <c:ptCount val="1"/>
                <c:pt idx="0">
                  <c:v>59.19282511210762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828608"/>
        <c:axId val="135830144"/>
      </c:barChart>
      <c:catAx>
        <c:axId val="135828608"/>
        <c:scaling>
          <c:orientation val="minMax"/>
        </c:scaling>
        <c:delete val="1"/>
        <c:axPos val="l"/>
        <c:majorTickMark val="out"/>
        <c:minorTickMark val="none"/>
        <c:tickLblPos val="none"/>
        <c:crossAx val="135830144"/>
        <c:crosses val="autoZero"/>
        <c:auto val="1"/>
        <c:lblAlgn val="ctr"/>
        <c:lblOffset val="100"/>
        <c:noMultiLvlLbl val="0"/>
      </c:catAx>
      <c:valAx>
        <c:axId val="13583014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58286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'B-SU-019'!$K$13</c:f>
              <c:numCache>
                <c:formatCode>0.00</c:formatCode>
                <c:ptCount val="1"/>
                <c:pt idx="0">
                  <c:v>50.653594771241828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'B-SU-019'!$E$13</c:f>
              <c:numCache>
                <c:formatCode>0.00</c:formatCode>
                <c:ptCount val="1"/>
                <c:pt idx="0">
                  <c:v>49.346405228758172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956736"/>
        <c:axId val="135962624"/>
      </c:barChart>
      <c:catAx>
        <c:axId val="135956736"/>
        <c:scaling>
          <c:orientation val="minMax"/>
        </c:scaling>
        <c:delete val="1"/>
        <c:axPos val="l"/>
        <c:majorTickMark val="out"/>
        <c:minorTickMark val="none"/>
        <c:tickLblPos val="none"/>
        <c:crossAx val="135962624"/>
        <c:crosses val="autoZero"/>
        <c:auto val="1"/>
        <c:lblAlgn val="ctr"/>
        <c:lblOffset val="100"/>
        <c:noMultiLvlLbl val="0"/>
      </c:catAx>
      <c:valAx>
        <c:axId val="13596262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59567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'B-SU-020'!$K$13</c:f>
              <c:numCache>
                <c:formatCode>0.00</c:formatCode>
                <c:ptCount val="1"/>
                <c:pt idx="0">
                  <c:v>54.45945945945946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'B-SU-020'!$E$13</c:f>
              <c:numCache>
                <c:formatCode>0.00</c:formatCode>
                <c:ptCount val="1"/>
                <c:pt idx="0">
                  <c:v>45.54054054054054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101248"/>
        <c:axId val="136111232"/>
      </c:barChart>
      <c:catAx>
        <c:axId val="136101248"/>
        <c:scaling>
          <c:orientation val="minMax"/>
        </c:scaling>
        <c:delete val="1"/>
        <c:axPos val="l"/>
        <c:majorTickMark val="out"/>
        <c:minorTickMark val="none"/>
        <c:tickLblPos val="none"/>
        <c:crossAx val="136111232"/>
        <c:crosses val="autoZero"/>
        <c:auto val="1"/>
        <c:lblAlgn val="ctr"/>
        <c:lblOffset val="100"/>
        <c:noMultiLvlLbl val="0"/>
      </c:catAx>
      <c:valAx>
        <c:axId val="13611123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61012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'B-SU-021'!$K$13</c:f>
              <c:numCache>
                <c:formatCode>0.00</c:formatCode>
                <c:ptCount val="1"/>
                <c:pt idx="0">
                  <c:v>23.333333333333332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'B-SU-021'!$E$13</c:f>
              <c:numCache>
                <c:formatCode>0.00</c:formatCode>
                <c:ptCount val="1"/>
                <c:pt idx="0">
                  <c:v>76.666666666666671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196864"/>
        <c:axId val="136198400"/>
      </c:barChart>
      <c:catAx>
        <c:axId val="136196864"/>
        <c:scaling>
          <c:orientation val="minMax"/>
        </c:scaling>
        <c:delete val="1"/>
        <c:axPos val="l"/>
        <c:majorTickMark val="out"/>
        <c:minorTickMark val="none"/>
        <c:tickLblPos val="none"/>
        <c:crossAx val="136198400"/>
        <c:crosses val="autoZero"/>
        <c:auto val="1"/>
        <c:lblAlgn val="ctr"/>
        <c:lblOffset val="100"/>
        <c:noMultiLvlLbl val="0"/>
      </c:catAx>
      <c:valAx>
        <c:axId val="13619840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619686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'B-SU-022'!$K$13</c:f>
              <c:numCache>
                <c:formatCode>0.00</c:formatCode>
                <c:ptCount val="1"/>
                <c:pt idx="0">
                  <c:v>48.611111111111114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'B-SU-022'!$E$13</c:f>
              <c:numCache>
                <c:formatCode>0.00</c:formatCode>
                <c:ptCount val="1"/>
                <c:pt idx="0">
                  <c:v>51.388888888888886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353664"/>
        <c:axId val="136355200"/>
      </c:barChart>
      <c:catAx>
        <c:axId val="136353664"/>
        <c:scaling>
          <c:orientation val="minMax"/>
        </c:scaling>
        <c:delete val="1"/>
        <c:axPos val="l"/>
        <c:majorTickMark val="out"/>
        <c:minorTickMark val="none"/>
        <c:tickLblPos val="none"/>
        <c:crossAx val="136355200"/>
        <c:crosses val="autoZero"/>
        <c:auto val="1"/>
        <c:lblAlgn val="ctr"/>
        <c:lblOffset val="100"/>
        <c:noMultiLvlLbl val="0"/>
      </c:catAx>
      <c:valAx>
        <c:axId val="13635520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635366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185012587712262E-2"/>
          <c:y val="0.12812138208751303"/>
          <c:w val="0.9071075044190906"/>
          <c:h val="0.67858565624503042"/>
        </c:manualLayout>
      </c:layout>
      <c:barChart>
        <c:barDir val="col"/>
        <c:grouping val="clustered"/>
        <c:varyColors val="0"/>
        <c:ser>
          <c:idx val="0"/>
          <c:order val="0"/>
          <c:tx>
            <c:v>Perfil Profissional</c:v>
          </c:tx>
          <c:invertIfNegative val="0"/>
          <c:cat>
            <c:strRef>
              <c:f>COLBSU!$A$20:$A$74</c:f>
              <c:strCache>
                <c:ptCount val="55"/>
                <c:pt idx="0">
                  <c:v>B-SU-001</c:v>
                </c:pt>
                <c:pt idx="1">
                  <c:v>B-SU-002</c:v>
                </c:pt>
                <c:pt idx="2">
                  <c:v>B-SU-003</c:v>
                </c:pt>
                <c:pt idx="3">
                  <c:v>B-SU-004</c:v>
                </c:pt>
                <c:pt idx="4">
                  <c:v>B-SU-005</c:v>
                </c:pt>
                <c:pt idx="5">
                  <c:v>B-SU-006</c:v>
                </c:pt>
                <c:pt idx="6">
                  <c:v>B-SU-007</c:v>
                </c:pt>
                <c:pt idx="7">
                  <c:v>B-SU-008</c:v>
                </c:pt>
                <c:pt idx="8">
                  <c:v>B-SU-009</c:v>
                </c:pt>
                <c:pt idx="9">
                  <c:v>B-SU-010</c:v>
                </c:pt>
                <c:pt idx="10">
                  <c:v>B-SU-011</c:v>
                </c:pt>
                <c:pt idx="11">
                  <c:v>B-SU-012</c:v>
                </c:pt>
                <c:pt idx="12">
                  <c:v>B-SU-013</c:v>
                </c:pt>
                <c:pt idx="13">
                  <c:v>B-SU-014</c:v>
                </c:pt>
                <c:pt idx="14">
                  <c:v>B-SU-015</c:v>
                </c:pt>
                <c:pt idx="15">
                  <c:v>B-SU-016</c:v>
                </c:pt>
                <c:pt idx="16">
                  <c:v>B-SU-017</c:v>
                </c:pt>
                <c:pt idx="17">
                  <c:v>B-SU-018</c:v>
                </c:pt>
                <c:pt idx="18">
                  <c:v>B-SU-019</c:v>
                </c:pt>
                <c:pt idx="19">
                  <c:v>B-SU-020</c:v>
                </c:pt>
                <c:pt idx="20">
                  <c:v>B-SU-021</c:v>
                </c:pt>
                <c:pt idx="21">
                  <c:v>B-SU-022</c:v>
                </c:pt>
                <c:pt idx="22">
                  <c:v>B-SU-023</c:v>
                </c:pt>
                <c:pt idx="23">
                  <c:v>B-SU-024</c:v>
                </c:pt>
                <c:pt idx="24">
                  <c:v>B-SU-025</c:v>
                </c:pt>
                <c:pt idx="25">
                  <c:v>B-SU-026</c:v>
                </c:pt>
                <c:pt idx="26">
                  <c:v>B-SU-027</c:v>
                </c:pt>
                <c:pt idx="27">
                  <c:v>B-SU-028</c:v>
                </c:pt>
                <c:pt idx="28">
                  <c:v>B-SU-029</c:v>
                </c:pt>
                <c:pt idx="29">
                  <c:v>B-SU-030</c:v>
                </c:pt>
                <c:pt idx="30">
                  <c:v>B-SU-031</c:v>
                </c:pt>
                <c:pt idx="31">
                  <c:v>B-SU-032</c:v>
                </c:pt>
                <c:pt idx="32">
                  <c:v>B-SU-033</c:v>
                </c:pt>
                <c:pt idx="33">
                  <c:v>B-SU-034</c:v>
                </c:pt>
                <c:pt idx="34">
                  <c:v>B-SU-035</c:v>
                </c:pt>
                <c:pt idx="35">
                  <c:v>B-SU-036</c:v>
                </c:pt>
                <c:pt idx="36">
                  <c:v>B-SU-037</c:v>
                </c:pt>
                <c:pt idx="37">
                  <c:v>B-SU-038</c:v>
                </c:pt>
                <c:pt idx="38">
                  <c:v>B-SU-039</c:v>
                </c:pt>
                <c:pt idx="39">
                  <c:v>B-SU-040</c:v>
                </c:pt>
                <c:pt idx="40">
                  <c:v>B-SU-041</c:v>
                </c:pt>
                <c:pt idx="41">
                  <c:v>B-SU-042</c:v>
                </c:pt>
                <c:pt idx="42">
                  <c:v>B-SU-043</c:v>
                </c:pt>
                <c:pt idx="43">
                  <c:v>B-SU-044</c:v>
                </c:pt>
                <c:pt idx="44">
                  <c:v>B-SU-045</c:v>
                </c:pt>
                <c:pt idx="45">
                  <c:v>B-SU-046</c:v>
                </c:pt>
                <c:pt idx="46">
                  <c:v>B-SU-047</c:v>
                </c:pt>
                <c:pt idx="47">
                  <c:v>B-SU-048</c:v>
                </c:pt>
                <c:pt idx="48">
                  <c:v>B-SU-049</c:v>
                </c:pt>
                <c:pt idx="49">
                  <c:v>B-SU-050</c:v>
                </c:pt>
                <c:pt idx="50">
                  <c:v>B-SU-051</c:v>
                </c:pt>
                <c:pt idx="51">
                  <c:v>B-SU-052</c:v>
                </c:pt>
                <c:pt idx="52">
                  <c:v>B-SU-053</c:v>
                </c:pt>
                <c:pt idx="53">
                  <c:v>B-SU-054</c:v>
                </c:pt>
                <c:pt idx="54">
                  <c:v>B-SU-055</c:v>
                </c:pt>
              </c:strCache>
            </c:strRef>
          </c:cat>
          <c:val>
            <c:numRef>
              <c:f>COLBSU!$B$20:$B$74</c:f>
              <c:numCache>
                <c:formatCode>0.00</c:formatCode>
                <c:ptCount val="55"/>
                <c:pt idx="0">
                  <c:v>87.022900763358777</c:v>
                </c:pt>
                <c:pt idx="1">
                  <c:v>60</c:v>
                </c:pt>
                <c:pt idx="2">
                  <c:v>48.837209302325583</c:v>
                </c:pt>
                <c:pt idx="3">
                  <c:v>66.666666666666671</c:v>
                </c:pt>
                <c:pt idx="4">
                  <c:v>74.418604651162795</c:v>
                </c:pt>
                <c:pt idx="5">
                  <c:v>84.149184149184151</c:v>
                </c:pt>
                <c:pt idx="6">
                  <c:v>66.820276497695858</c:v>
                </c:pt>
                <c:pt idx="7">
                  <c:v>87.132352941176464</c:v>
                </c:pt>
                <c:pt idx="8">
                  <c:v>67.8391959798995</c:v>
                </c:pt>
                <c:pt idx="9">
                  <c:v>68.571428571428569</c:v>
                </c:pt>
                <c:pt idx="10">
                  <c:v>76</c:v>
                </c:pt>
                <c:pt idx="11">
                  <c:v>78.94736842105263</c:v>
                </c:pt>
                <c:pt idx="12">
                  <c:v>85.840707964601776</c:v>
                </c:pt>
                <c:pt idx="13">
                  <c:v>60</c:v>
                </c:pt>
                <c:pt idx="14">
                  <c:v>73.333333333333329</c:v>
                </c:pt>
                <c:pt idx="15">
                  <c:v>72.826086956521735</c:v>
                </c:pt>
                <c:pt idx="16">
                  <c:v>79.333333333333329</c:v>
                </c:pt>
                <c:pt idx="17">
                  <c:v>59.19282511210762</c:v>
                </c:pt>
                <c:pt idx="18">
                  <c:v>49.346405228758172</c:v>
                </c:pt>
                <c:pt idx="19">
                  <c:v>45.54054054054054</c:v>
                </c:pt>
                <c:pt idx="20">
                  <c:v>76.666666666666671</c:v>
                </c:pt>
                <c:pt idx="21">
                  <c:v>51.388888888888886</c:v>
                </c:pt>
                <c:pt idx="22">
                  <c:v>68.456375838926178</c:v>
                </c:pt>
                <c:pt idx="23">
                  <c:v>84.328358208955223</c:v>
                </c:pt>
                <c:pt idx="24">
                  <c:v>82.692307692307693</c:v>
                </c:pt>
                <c:pt idx="25">
                  <c:v>92.567567567567565</c:v>
                </c:pt>
                <c:pt idx="26">
                  <c:v>55.172413793103445</c:v>
                </c:pt>
                <c:pt idx="27">
                  <c:v>77.272727272727266</c:v>
                </c:pt>
                <c:pt idx="28">
                  <c:v>70.408163265306129</c:v>
                </c:pt>
                <c:pt idx="29">
                  <c:v>58.119658119658119</c:v>
                </c:pt>
                <c:pt idx="30">
                  <c:v>90.625</c:v>
                </c:pt>
                <c:pt idx="31">
                  <c:v>55.639097744360903</c:v>
                </c:pt>
                <c:pt idx="32">
                  <c:v>73.611111111111114</c:v>
                </c:pt>
                <c:pt idx="33">
                  <c:v>78.404401650618979</c:v>
                </c:pt>
                <c:pt idx="34">
                  <c:v>83.152173913043484</c:v>
                </c:pt>
                <c:pt idx="35">
                  <c:v>82.608695652173907</c:v>
                </c:pt>
                <c:pt idx="36">
                  <c:v>65</c:v>
                </c:pt>
                <c:pt idx="37">
                  <c:v>70.984455958549219</c:v>
                </c:pt>
                <c:pt idx="38">
                  <c:v>88.349514563106794</c:v>
                </c:pt>
                <c:pt idx="39">
                  <c:v>90.588235294117652</c:v>
                </c:pt>
                <c:pt idx="40">
                  <c:v>70.850202429149803</c:v>
                </c:pt>
                <c:pt idx="41">
                  <c:v>89.308176100628927</c:v>
                </c:pt>
                <c:pt idx="42">
                  <c:v>67.567567567567565</c:v>
                </c:pt>
                <c:pt idx="43">
                  <c:v>88.026607538802665</c:v>
                </c:pt>
                <c:pt idx="44">
                  <c:v>82.634730538922156</c:v>
                </c:pt>
                <c:pt idx="45">
                  <c:v>72.185430463576154</c:v>
                </c:pt>
                <c:pt idx="46">
                  <c:v>36.036036036036037</c:v>
                </c:pt>
                <c:pt idx="47">
                  <c:v>67.241379310344826</c:v>
                </c:pt>
                <c:pt idx="48">
                  <c:v>70.930232558139537</c:v>
                </c:pt>
                <c:pt idx="49">
                  <c:v>76.321353065539114</c:v>
                </c:pt>
                <c:pt idx="50">
                  <c:v>79.487179487179489</c:v>
                </c:pt>
                <c:pt idx="51">
                  <c:v>64.429530201342288</c:v>
                </c:pt>
                <c:pt idx="52">
                  <c:v>68.666666666666671</c:v>
                </c:pt>
                <c:pt idx="53">
                  <c:v>82.539682539682545</c:v>
                </c:pt>
                <c:pt idx="54">
                  <c:v>86.639676113360323</c:v>
                </c:pt>
              </c:numCache>
            </c:numRef>
          </c:val>
        </c:ser>
        <c:ser>
          <c:idx val="1"/>
          <c:order val="1"/>
          <c:tx>
            <c:v>Perfil Acadêmico</c:v>
          </c:tx>
          <c:invertIfNegative val="0"/>
          <c:cat>
            <c:strRef>
              <c:f>COLBSU!$A$20:$A$74</c:f>
              <c:strCache>
                <c:ptCount val="55"/>
                <c:pt idx="0">
                  <c:v>B-SU-001</c:v>
                </c:pt>
                <c:pt idx="1">
                  <c:v>B-SU-002</c:v>
                </c:pt>
                <c:pt idx="2">
                  <c:v>B-SU-003</c:v>
                </c:pt>
                <c:pt idx="3">
                  <c:v>B-SU-004</c:v>
                </c:pt>
                <c:pt idx="4">
                  <c:v>B-SU-005</c:v>
                </c:pt>
                <c:pt idx="5">
                  <c:v>B-SU-006</c:v>
                </c:pt>
                <c:pt idx="6">
                  <c:v>B-SU-007</c:v>
                </c:pt>
                <c:pt idx="7">
                  <c:v>B-SU-008</c:v>
                </c:pt>
                <c:pt idx="8">
                  <c:v>B-SU-009</c:v>
                </c:pt>
                <c:pt idx="9">
                  <c:v>B-SU-010</c:v>
                </c:pt>
                <c:pt idx="10">
                  <c:v>B-SU-011</c:v>
                </c:pt>
                <c:pt idx="11">
                  <c:v>B-SU-012</c:v>
                </c:pt>
                <c:pt idx="12">
                  <c:v>B-SU-013</c:v>
                </c:pt>
                <c:pt idx="13">
                  <c:v>B-SU-014</c:v>
                </c:pt>
                <c:pt idx="14">
                  <c:v>B-SU-015</c:v>
                </c:pt>
                <c:pt idx="15">
                  <c:v>B-SU-016</c:v>
                </c:pt>
                <c:pt idx="16">
                  <c:v>B-SU-017</c:v>
                </c:pt>
                <c:pt idx="17">
                  <c:v>B-SU-018</c:v>
                </c:pt>
                <c:pt idx="18">
                  <c:v>B-SU-019</c:v>
                </c:pt>
                <c:pt idx="19">
                  <c:v>B-SU-020</c:v>
                </c:pt>
                <c:pt idx="20">
                  <c:v>B-SU-021</c:v>
                </c:pt>
                <c:pt idx="21">
                  <c:v>B-SU-022</c:v>
                </c:pt>
                <c:pt idx="22">
                  <c:v>B-SU-023</c:v>
                </c:pt>
                <c:pt idx="23">
                  <c:v>B-SU-024</c:v>
                </c:pt>
                <c:pt idx="24">
                  <c:v>B-SU-025</c:v>
                </c:pt>
                <c:pt idx="25">
                  <c:v>B-SU-026</c:v>
                </c:pt>
                <c:pt idx="26">
                  <c:v>B-SU-027</c:v>
                </c:pt>
                <c:pt idx="27">
                  <c:v>B-SU-028</c:v>
                </c:pt>
                <c:pt idx="28">
                  <c:v>B-SU-029</c:v>
                </c:pt>
                <c:pt idx="29">
                  <c:v>B-SU-030</c:v>
                </c:pt>
                <c:pt idx="30">
                  <c:v>B-SU-031</c:v>
                </c:pt>
                <c:pt idx="31">
                  <c:v>B-SU-032</c:v>
                </c:pt>
                <c:pt idx="32">
                  <c:v>B-SU-033</c:v>
                </c:pt>
                <c:pt idx="33">
                  <c:v>B-SU-034</c:v>
                </c:pt>
                <c:pt idx="34">
                  <c:v>B-SU-035</c:v>
                </c:pt>
                <c:pt idx="35">
                  <c:v>B-SU-036</c:v>
                </c:pt>
                <c:pt idx="36">
                  <c:v>B-SU-037</c:v>
                </c:pt>
                <c:pt idx="37">
                  <c:v>B-SU-038</c:v>
                </c:pt>
                <c:pt idx="38">
                  <c:v>B-SU-039</c:v>
                </c:pt>
                <c:pt idx="39">
                  <c:v>B-SU-040</c:v>
                </c:pt>
                <c:pt idx="40">
                  <c:v>B-SU-041</c:v>
                </c:pt>
                <c:pt idx="41">
                  <c:v>B-SU-042</c:v>
                </c:pt>
                <c:pt idx="42">
                  <c:v>B-SU-043</c:v>
                </c:pt>
                <c:pt idx="43">
                  <c:v>B-SU-044</c:v>
                </c:pt>
                <c:pt idx="44">
                  <c:v>B-SU-045</c:v>
                </c:pt>
                <c:pt idx="45">
                  <c:v>B-SU-046</c:v>
                </c:pt>
                <c:pt idx="46">
                  <c:v>B-SU-047</c:v>
                </c:pt>
                <c:pt idx="47">
                  <c:v>B-SU-048</c:v>
                </c:pt>
                <c:pt idx="48">
                  <c:v>B-SU-049</c:v>
                </c:pt>
                <c:pt idx="49">
                  <c:v>B-SU-050</c:v>
                </c:pt>
                <c:pt idx="50">
                  <c:v>B-SU-051</c:v>
                </c:pt>
                <c:pt idx="51">
                  <c:v>B-SU-052</c:v>
                </c:pt>
                <c:pt idx="52">
                  <c:v>B-SU-053</c:v>
                </c:pt>
                <c:pt idx="53">
                  <c:v>B-SU-054</c:v>
                </c:pt>
                <c:pt idx="54">
                  <c:v>B-SU-055</c:v>
                </c:pt>
              </c:strCache>
            </c:strRef>
          </c:cat>
          <c:val>
            <c:numRef>
              <c:f>COLBSU!$C$20:$C$74</c:f>
              <c:numCache>
                <c:formatCode>0.00</c:formatCode>
                <c:ptCount val="55"/>
                <c:pt idx="0">
                  <c:v>12.977099236641221</c:v>
                </c:pt>
                <c:pt idx="1">
                  <c:v>40</c:v>
                </c:pt>
                <c:pt idx="2">
                  <c:v>51.162790697674417</c:v>
                </c:pt>
                <c:pt idx="3">
                  <c:v>33.333333333333336</c:v>
                </c:pt>
                <c:pt idx="4">
                  <c:v>25.581395348837209</c:v>
                </c:pt>
                <c:pt idx="5">
                  <c:v>15.850815850815851</c:v>
                </c:pt>
                <c:pt idx="6">
                  <c:v>33.179723502304149</c:v>
                </c:pt>
                <c:pt idx="7">
                  <c:v>12.867647058823529</c:v>
                </c:pt>
                <c:pt idx="8">
                  <c:v>32.1608040201005</c:v>
                </c:pt>
                <c:pt idx="9">
                  <c:v>31.428571428571427</c:v>
                </c:pt>
                <c:pt idx="10">
                  <c:v>24</c:v>
                </c:pt>
                <c:pt idx="11">
                  <c:v>21.05263157894737</c:v>
                </c:pt>
                <c:pt idx="12">
                  <c:v>14.159292035398231</c:v>
                </c:pt>
                <c:pt idx="13">
                  <c:v>40</c:v>
                </c:pt>
                <c:pt idx="14">
                  <c:v>26.666666666666668</c:v>
                </c:pt>
                <c:pt idx="15">
                  <c:v>27.173913043478262</c:v>
                </c:pt>
                <c:pt idx="16">
                  <c:v>20.666666666666668</c:v>
                </c:pt>
                <c:pt idx="17">
                  <c:v>40.80717488789238</c:v>
                </c:pt>
                <c:pt idx="18">
                  <c:v>50.653594771241828</c:v>
                </c:pt>
                <c:pt idx="19">
                  <c:v>54.45945945945946</c:v>
                </c:pt>
                <c:pt idx="20">
                  <c:v>23.333333333333332</c:v>
                </c:pt>
                <c:pt idx="21">
                  <c:v>48.611111111111114</c:v>
                </c:pt>
                <c:pt idx="22">
                  <c:v>31.543624161073826</c:v>
                </c:pt>
                <c:pt idx="23">
                  <c:v>15.671641791044776</c:v>
                </c:pt>
                <c:pt idx="24">
                  <c:v>17.307692307692307</c:v>
                </c:pt>
                <c:pt idx="25">
                  <c:v>7.4324324324324325</c:v>
                </c:pt>
                <c:pt idx="26">
                  <c:v>44.827586206896555</c:v>
                </c:pt>
                <c:pt idx="27">
                  <c:v>22.727272727272727</c:v>
                </c:pt>
                <c:pt idx="28">
                  <c:v>29.591836734693878</c:v>
                </c:pt>
                <c:pt idx="29">
                  <c:v>41.880341880341881</c:v>
                </c:pt>
                <c:pt idx="30">
                  <c:v>9.375</c:v>
                </c:pt>
                <c:pt idx="31">
                  <c:v>44.360902255639097</c:v>
                </c:pt>
                <c:pt idx="32">
                  <c:v>26.388888888888889</c:v>
                </c:pt>
                <c:pt idx="33">
                  <c:v>21.595598349381017</c:v>
                </c:pt>
                <c:pt idx="34">
                  <c:v>16.847826086956523</c:v>
                </c:pt>
                <c:pt idx="35">
                  <c:v>17.391304347826086</c:v>
                </c:pt>
                <c:pt idx="36">
                  <c:v>35</c:v>
                </c:pt>
                <c:pt idx="37">
                  <c:v>29.015544041450777</c:v>
                </c:pt>
                <c:pt idx="38">
                  <c:v>11.650485436893204</c:v>
                </c:pt>
                <c:pt idx="39">
                  <c:v>9.4117647058823533</c:v>
                </c:pt>
                <c:pt idx="40">
                  <c:v>29.149797570850204</c:v>
                </c:pt>
                <c:pt idx="41">
                  <c:v>10.691823899371069</c:v>
                </c:pt>
                <c:pt idx="42">
                  <c:v>32.432432432432435</c:v>
                </c:pt>
                <c:pt idx="43">
                  <c:v>11.973392461197339</c:v>
                </c:pt>
                <c:pt idx="44">
                  <c:v>17.365269461077844</c:v>
                </c:pt>
                <c:pt idx="45">
                  <c:v>27.814569536423843</c:v>
                </c:pt>
                <c:pt idx="46">
                  <c:v>63.963963963963963</c:v>
                </c:pt>
                <c:pt idx="47">
                  <c:v>32.758620689655174</c:v>
                </c:pt>
                <c:pt idx="48">
                  <c:v>29.069767441860463</c:v>
                </c:pt>
                <c:pt idx="49">
                  <c:v>23.67864693446089</c:v>
                </c:pt>
                <c:pt idx="50">
                  <c:v>20.512820512820515</c:v>
                </c:pt>
                <c:pt idx="51">
                  <c:v>35.570469798657719</c:v>
                </c:pt>
                <c:pt idx="52">
                  <c:v>31.333333333333332</c:v>
                </c:pt>
                <c:pt idx="53">
                  <c:v>17.460317460317459</c:v>
                </c:pt>
                <c:pt idx="54">
                  <c:v>13.360323886639677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064000"/>
        <c:axId val="136108288"/>
      </c:barChart>
      <c:catAx>
        <c:axId val="136064000"/>
        <c:scaling>
          <c:orientation val="minMax"/>
        </c:scaling>
        <c:delete val="0"/>
        <c:axPos val="b"/>
        <c:majorTickMark val="out"/>
        <c:minorTickMark val="none"/>
        <c:tickLblPos val="nextTo"/>
        <c:crossAx val="136108288"/>
        <c:crosses val="autoZero"/>
        <c:auto val="1"/>
        <c:lblAlgn val="ctr"/>
        <c:lblOffset val="100"/>
        <c:noMultiLvlLbl val="0"/>
      </c:catAx>
      <c:valAx>
        <c:axId val="136108288"/>
        <c:scaling>
          <c:orientation val="minMax"/>
          <c:max val="100"/>
          <c:min val="0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60640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'B-SU-023'!$K$13</c:f>
              <c:numCache>
                <c:formatCode>0.00</c:formatCode>
                <c:ptCount val="1"/>
                <c:pt idx="0">
                  <c:v>31.543624161073826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'B-SU-023'!$E$13</c:f>
              <c:numCache>
                <c:formatCode>0.00</c:formatCode>
                <c:ptCount val="1"/>
                <c:pt idx="0">
                  <c:v>68.456375838926178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379392"/>
        <c:axId val="136450816"/>
      </c:barChart>
      <c:catAx>
        <c:axId val="136379392"/>
        <c:scaling>
          <c:orientation val="minMax"/>
        </c:scaling>
        <c:delete val="1"/>
        <c:axPos val="l"/>
        <c:majorTickMark val="out"/>
        <c:minorTickMark val="none"/>
        <c:tickLblPos val="none"/>
        <c:crossAx val="136450816"/>
        <c:crosses val="autoZero"/>
        <c:auto val="1"/>
        <c:lblAlgn val="ctr"/>
        <c:lblOffset val="100"/>
        <c:noMultiLvlLbl val="0"/>
      </c:catAx>
      <c:valAx>
        <c:axId val="13645081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63793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'B-SU-024'!$K$13</c:f>
              <c:numCache>
                <c:formatCode>0.00</c:formatCode>
                <c:ptCount val="1"/>
                <c:pt idx="0">
                  <c:v>15.671641791044776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'B-SU-024'!$E$13</c:f>
              <c:numCache>
                <c:formatCode>0.00</c:formatCode>
                <c:ptCount val="1"/>
                <c:pt idx="0">
                  <c:v>84.328358208955223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766208"/>
        <c:axId val="136767744"/>
      </c:barChart>
      <c:catAx>
        <c:axId val="136766208"/>
        <c:scaling>
          <c:orientation val="minMax"/>
        </c:scaling>
        <c:delete val="1"/>
        <c:axPos val="l"/>
        <c:majorTickMark val="out"/>
        <c:minorTickMark val="none"/>
        <c:tickLblPos val="none"/>
        <c:crossAx val="136767744"/>
        <c:crosses val="autoZero"/>
        <c:auto val="1"/>
        <c:lblAlgn val="ctr"/>
        <c:lblOffset val="100"/>
        <c:noMultiLvlLbl val="0"/>
      </c:catAx>
      <c:valAx>
        <c:axId val="13676774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67662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'B-SU-025'!$K$13</c:f>
              <c:numCache>
                <c:formatCode>0.00</c:formatCode>
                <c:ptCount val="1"/>
                <c:pt idx="0">
                  <c:v>17.307692307692307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'B-SU-025'!$E$13</c:f>
              <c:numCache>
                <c:formatCode>0.00</c:formatCode>
                <c:ptCount val="1"/>
                <c:pt idx="0">
                  <c:v>82.692307692307693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959872"/>
        <c:axId val="136961408"/>
      </c:barChart>
      <c:catAx>
        <c:axId val="136959872"/>
        <c:scaling>
          <c:orientation val="minMax"/>
        </c:scaling>
        <c:delete val="1"/>
        <c:axPos val="l"/>
        <c:majorTickMark val="out"/>
        <c:minorTickMark val="none"/>
        <c:tickLblPos val="none"/>
        <c:crossAx val="136961408"/>
        <c:crosses val="autoZero"/>
        <c:auto val="1"/>
        <c:lblAlgn val="ctr"/>
        <c:lblOffset val="100"/>
        <c:noMultiLvlLbl val="0"/>
      </c:catAx>
      <c:valAx>
        <c:axId val="13696140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695987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'B-SU-026'!$K$13</c:f>
              <c:numCache>
                <c:formatCode>0.00</c:formatCode>
                <c:ptCount val="1"/>
                <c:pt idx="0">
                  <c:v>7.4324324324324325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'B-SU-026'!$E$13</c:f>
              <c:numCache>
                <c:formatCode>0.00</c:formatCode>
                <c:ptCount val="1"/>
                <c:pt idx="0">
                  <c:v>92.567567567567565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141248"/>
        <c:axId val="137155328"/>
      </c:barChart>
      <c:catAx>
        <c:axId val="137141248"/>
        <c:scaling>
          <c:orientation val="minMax"/>
        </c:scaling>
        <c:delete val="1"/>
        <c:axPos val="l"/>
        <c:majorTickMark val="out"/>
        <c:minorTickMark val="none"/>
        <c:tickLblPos val="none"/>
        <c:crossAx val="137155328"/>
        <c:crosses val="autoZero"/>
        <c:auto val="1"/>
        <c:lblAlgn val="ctr"/>
        <c:lblOffset val="100"/>
        <c:noMultiLvlLbl val="0"/>
      </c:catAx>
      <c:valAx>
        <c:axId val="13715532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71412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'B-SU-027'!$K$13</c:f>
              <c:numCache>
                <c:formatCode>0.00</c:formatCode>
                <c:ptCount val="1"/>
                <c:pt idx="0">
                  <c:v>44.827586206896555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'B-SU-027'!$E$13</c:f>
              <c:numCache>
                <c:formatCode>0.00</c:formatCode>
                <c:ptCount val="1"/>
                <c:pt idx="0">
                  <c:v>55.172413793103445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690368"/>
        <c:axId val="139691904"/>
      </c:barChart>
      <c:catAx>
        <c:axId val="139690368"/>
        <c:scaling>
          <c:orientation val="minMax"/>
        </c:scaling>
        <c:delete val="1"/>
        <c:axPos val="l"/>
        <c:majorTickMark val="out"/>
        <c:minorTickMark val="none"/>
        <c:tickLblPos val="none"/>
        <c:crossAx val="139691904"/>
        <c:crosses val="autoZero"/>
        <c:auto val="1"/>
        <c:lblAlgn val="ctr"/>
        <c:lblOffset val="100"/>
        <c:noMultiLvlLbl val="0"/>
      </c:catAx>
      <c:valAx>
        <c:axId val="13969190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969036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'B-SU-028'!$K$13</c:f>
              <c:numCache>
                <c:formatCode>0.00</c:formatCode>
                <c:ptCount val="1"/>
                <c:pt idx="0">
                  <c:v>22.727272727272727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'B-SU-028'!$E$13</c:f>
              <c:numCache>
                <c:formatCode>0.00</c:formatCode>
                <c:ptCount val="1"/>
                <c:pt idx="0">
                  <c:v>77.272727272727266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510144"/>
        <c:axId val="141511680"/>
      </c:barChart>
      <c:catAx>
        <c:axId val="141510144"/>
        <c:scaling>
          <c:orientation val="minMax"/>
        </c:scaling>
        <c:delete val="1"/>
        <c:axPos val="l"/>
        <c:majorTickMark val="out"/>
        <c:minorTickMark val="none"/>
        <c:tickLblPos val="none"/>
        <c:crossAx val="141511680"/>
        <c:crosses val="autoZero"/>
        <c:auto val="1"/>
        <c:lblAlgn val="ctr"/>
        <c:lblOffset val="100"/>
        <c:noMultiLvlLbl val="0"/>
      </c:catAx>
      <c:valAx>
        <c:axId val="14151168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151014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'B-SU-029'!$K$13</c:f>
              <c:numCache>
                <c:formatCode>0.00</c:formatCode>
                <c:ptCount val="1"/>
                <c:pt idx="0">
                  <c:v>29.591836734693878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'B-SU-029'!$E$13</c:f>
              <c:numCache>
                <c:formatCode>0.00</c:formatCode>
                <c:ptCount val="1"/>
                <c:pt idx="0">
                  <c:v>70.408163265306129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551872"/>
        <c:axId val="142225408"/>
      </c:barChart>
      <c:catAx>
        <c:axId val="141551872"/>
        <c:scaling>
          <c:orientation val="minMax"/>
        </c:scaling>
        <c:delete val="1"/>
        <c:axPos val="l"/>
        <c:majorTickMark val="out"/>
        <c:minorTickMark val="none"/>
        <c:tickLblPos val="none"/>
        <c:crossAx val="142225408"/>
        <c:crosses val="autoZero"/>
        <c:auto val="1"/>
        <c:lblAlgn val="ctr"/>
        <c:lblOffset val="100"/>
        <c:noMultiLvlLbl val="0"/>
      </c:catAx>
      <c:valAx>
        <c:axId val="14222540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155187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'B-SU-030'!$K$13</c:f>
              <c:numCache>
                <c:formatCode>0.00</c:formatCode>
                <c:ptCount val="1"/>
                <c:pt idx="0">
                  <c:v>41.880341880341881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'B-SU-030'!$E$13</c:f>
              <c:numCache>
                <c:formatCode>0.00</c:formatCode>
                <c:ptCount val="1"/>
                <c:pt idx="0">
                  <c:v>58.119658119658119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691712"/>
        <c:axId val="142701696"/>
      </c:barChart>
      <c:catAx>
        <c:axId val="142691712"/>
        <c:scaling>
          <c:orientation val="minMax"/>
        </c:scaling>
        <c:delete val="1"/>
        <c:axPos val="l"/>
        <c:majorTickMark val="out"/>
        <c:minorTickMark val="none"/>
        <c:tickLblPos val="none"/>
        <c:crossAx val="142701696"/>
        <c:crosses val="autoZero"/>
        <c:auto val="1"/>
        <c:lblAlgn val="ctr"/>
        <c:lblOffset val="100"/>
        <c:noMultiLvlLbl val="0"/>
      </c:catAx>
      <c:valAx>
        <c:axId val="14270169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26917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'B-SU-031'!$K$13</c:f>
              <c:numCache>
                <c:formatCode>0.00</c:formatCode>
                <c:ptCount val="1"/>
                <c:pt idx="0">
                  <c:v>9.375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'B-SU-031'!$E$13</c:f>
              <c:numCache>
                <c:formatCode>0.00</c:formatCode>
                <c:ptCount val="1"/>
                <c:pt idx="0">
                  <c:v>90.625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401728"/>
        <c:axId val="143403264"/>
      </c:barChart>
      <c:catAx>
        <c:axId val="143401728"/>
        <c:scaling>
          <c:orientation val="minMax"/>
        </c:scaling>
        <c:delete val="1"/>
        <c:axPos val="l"/>
        <c:majorTickMark val="out"/>
        <c:minorTickMark val="none"/>
        <c:tickLblPos val="none"/>
        <c:crossAx val="143403264"/>
        <c:crosses val="autoZero"/>
        <c:auto val="1"/>
        <c:lblAlgn val="ctr"/>
        <c:lblOffset val="100"/>
        <c:noMultiLvlLbl val="0"/>
      </c:catAx>
      <c:valAx>
        <c:axId val="14340326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340172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'B-SU-032'!$K$13</c:f>
              <c:numCache>
                <c:formatCode>0.00</c:formatCode>
                <c:ptCount val="1"/>
                <c:pt idx="0">
                  <c:v>44.360902255639097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'B-SU-032'!$E$13</c:f>
              <c:numCache>
                <c:formatCode>0.00</c:formatCode>
                <c:ptCount val="1"/>
                <c:pt idx="0">
                  <c:v>55.639097744360903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598912"/>
        <c:axId val="144600448"/>
      </c:barChart>
      <c:catAx>
        <c:axId val="144598912"/>
        <c:scaling>
          <c:orientation val="minMax"/>
        </c:scaling>
        <c:delete val="1"/>
        <c:axPos val="l"/>
        <c:majorTickMark val="out"/>
        <c:minorTickMark val="none"/>
        <c:tickLblPos val="none"/>
        <c:crossAx val="144600448"/>
        <c:crosses val="autoZero"/>
        <c:auto val="1"/>
        <c:lblAlgn val="ctr"/>
        <c:lblOffset val="100"/>
        <c:noMultiLvlLbl val="0"/>
      </c:catAx>
      <c:valAx>
        <c:axId val="14460044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45989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Pontuação - Formação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6071741032370933E-2"/>
          <c:y val="0.13835718361291796"/>
          <c:w val="0.87483542235792311"/>
          <c:h val="0.63017710829624551"/>
        </c:manualLayout>
      </c:layout>
      <c:barChart>
        <c:barDir val="col"/>
        <c:grouping val="clustered"/>
        <c:varyColors val="0"/>
        <c:ser>
          <c:idx val="0"/>
          <c:order val="0"/>
          <c:tx>
            <c:v>Formação Acadêmica</c:v>
          </c:tx>
          <c:invertIfNegative val="0"/>
          <c:cat>
            <c:strRef>
              <c:f>COLBSU!$A$20:$A$74</c:f>
              <c:strCache>
                <c:ptCount val="55"/>
                <c:pt idx="0">
                  <c:v>B-SU-001</c:v>
                </c:pt>
                <c:pt idx="1">
                  <c:v>B-SU-002</c:v>
                </c:pt>
                <c:pt idx="2">
                  <c:v>B-SU-003</c:v>
                </c:pt>
                <c:pt idx="3">
                  <c:v>B-SU-004</c:v>
                </c:pt>
                <c:pt idx="4">
                  <c:v>B-SU-005</c:v>
                </c:pt>
                <c:pt idx="5">
                  <c:v>B-SU-006</c:v>
                </c:pt>
                <c:pt idx="6">
                  <c:v>B-SU-007</c:v>
                </c:pt>
                <c:pt idx="7">
                  <c:v>B-SU-008</c:v>
                </c:pt>
                <c:pt idx="8">
                  <c:v>B-SU-009</c:v>
                </c:pt>
                <c:pt idx="9">
                  <c:v>B-SU-010</c:v>
                </c:pt>
                <c:pt idx="10">
                  <c:v>B-SU-011</c:v>
                </c:pt>
                <c:pt idx="11">
                  <c:v>B-SU-012</c:v>
                </c:pt>
                <c:pt idx="12">
                  <c:v>B-SU-013</c:v>
                </c:pt>
                <c:pt idx="13">
                  <c:v>B-SU-014</c:v>
                </c:pt>
                <c:pt idx="14">
                  <c:v>B-SU-015</c:v>
                </c:pt>
                <c:pt idx="15">
                  <c:v>B-SU-016</c:v>
                </c:pt>
                <c:pt idx="16">
                  <c:v>B-SU-017</c:v>
                </c:pt>
                <c:pt idx="17">
                  <c:v>B-SU-018</c:v>
                </c:pt>
                <c:pt idx="18">
                  <c:v>B-SU-019</c:v>
                </c:pt>
                <c:pt idx="19">
                  <c:v>B-SU-020</c:v>
                </c:pt>
                <c:pt idx="20">
                  <c:v>B-SU-021</c:v>
                </c:pt>
                <c:pt idx="21">
                  <c:v>B-SU-022</c:v>
                </c:pt>
                <c:pt idx="22">
                  <c:v>B-SU-023</c:v>
                </c:pt>
                <c:pt idx="23">
                  <c:v>B-SU-024</c:v>
                </c:pt>
                <c:pt idx="24">
                  <c:v>B-SU-025</c:v>
                </c:pt>
                <c:pt idx="25">
                  <c:v>B-SU-026</c:v>
                </c:pt>
                <c:pt idx="26">
                  <c:v>B-SU-027</c:v>
                </c:pt>
                <c:pt idx="27">
                  <c:v>B-SU-028</c:v>
                </c:pt>
                <c:pt idx="28">
                  <c:v>B-SU-029</c:v>
                </c:pt>
                <c:pt idx="29">
                  <c:v>B-SU-030</c:v>
                </c:pt>
                <c:pt idx="30">
                  <c:v>B-SU-031</c:v>
                </c:pt>
                <c:pt idx="31">
                  <c:v>B-SU-032</c:v>
                </c:pt>
                <c:pt idx="32">
                  <c:v>B-SU-033</c:v>
                </c:pt>
                <c:pt idx="33">
                  <c:v>B-SU-034</c:v>
                </c:pt>
                <c:pt idx="34">
                  <c:v>B-SU-035</c:v>
                </c:pt>
                <c:pt idx="35">
                  <c:v>B-SU-036</c:v>
                </c:pt>
                <c:pt idx="36">
                  <c:v>B-SU-037</c:v>
                </c:pt>
                <c:pt idx="37">
                  <c:v>B-SU-038</c:v>
                </c:pt>
                <c:pt idx="38">
                  <c:v>B-SU-039</c:v>
                </c:pt>
                <c:pt idx="39">
                  <c:v>B-SU-040</c:v>
                </c:pt>
                <c:pt idx="40">
                  <c:v>B-SU-041</c:v>
                </c:pt>
                <c:pt idx="41">
                  <c:v>B-SU-042</c:v>
                </c:pt>
                <c:pt idx="42">
                  <c:v>B-SU-043</c:v>
                </c:pt>
                <c:pt idx="43">
                  <c:v>B-SU-044</c:v>
                </c:pt>
                <c:pt idx="44">
                  <c:v>B-SU-045</c:v>
                </c:pt>
                <c:pt idx="45">
                  <c:v>B-SU-046</c:v>
                </c:pt>
                <c:pt idx="46">
                  <c:v>B-SU-047</c:v>
                </c:pt>
                <c:pt idx="47">
                  <c:v>B-SU-048</c:v>
                </c:pt>
                <c:pt idx="48">
                  <c:v>B-SU-049</c:v>
                </c:pt>
                <c:pt idx="49">
                  <c:v>B-SU-050</c:v>
                </c:pt>
                <c:pt idx="50">
                  <c:v>B-SU-051</c:v>
                </c:pt>
                <c:pt idx="51">
                  <c:v>B-SU-052</c:v>
                </c:pt>
                <c:pt idx="52">
                  <c:v>B-SU-053</c:v>
                </c:pt>
                <c:pt idx="53">
                  <c:v>B-SU-054</c:v>
                </c:pt>
                <c:pt idx="54">
                  <c:v>B-SU-055</c:v>
                </c:pt>
              </c:strCache>
            </c:strRef>
          </c:cat>
          <c:val>
            <c:numRef>
              <c:f>COLBSU!$E$20:$E$74</c:f>
              <c:numCache>
                <c:formatCode>General</c:formatCode>
                <c:ptCount val="55"/>
                <c:pt idx="0">
                  <c:v>52</c:v>
                </c:pt>
                <c:pt idx="1">
                  <c:v>27</c:v>
                </c:pt>
                <c:pt idx="2">
                  <c:v>85</c:v>
                </c:pt>
                <c:pt idx="3" formatCode="0">
                  <c:v>16</c:v>
                </c:pt>
                <c:pt idx="4" formatCode="0">
                  <c:v>36</c:v>
                </c:pt>
                <c:pt idx="5" formatCode="0">
                  <c:v>22</c:v>
                </c:pt>
                <c:pt idx="6" formatCode="0">
                  <c:v>36</c:v>
                </c:pt>
                <c:pt idx="7" formatCode="0">
                  <c:v>68</c:v>
                </c:pt>
                <c:pt idx="8" formatCode="0">
                  <c:v>128</c:v>
                </c:pt>
                <c:pt idx="9" formatCode="0">
                  <c:v>27</c:v>
                </c:pt>
                <c:pt idx="10" formatCode="0">
                  <c:v>45</c:v>
                </c:pt>
                <c:pt idx="11" formatCode="0">
                  <c:v>36</c:v>
                </c:pt>
                <c:pt idx="12" formatCode="0">
                  <c:v>36</c:v>
                </c:pt>
                <c:pt idx="13" formatCode="0">
                  <c:v>18</c:v>
                </c:pt>
                <c:pt idx="14" formatCode="0">
                  <c:v>68</c:v>
                </c:pt>
                <c:pt idx="15" formatCode="0">
                  <c:v>64</c:v>
                </c:pt>
                <c:pt idx="16" formatCode="0">
                  <c:v>56</c:v>
                </c:pt>
                <c:pt idx="17" formatCode="0">
                  <c:v>85</c:v>
                </c:pt>
                <c:pt idx="18" formatCode="0">
                  <c:v>27</c:v>
                </c:pt>
                <c:pt idx="19" formatCode="0">
                  <c:v>56</c:v>
                </c:pt>
                <c:pt idx="20" formatCode="0">
                  <c:v>56</c:v>
                </c:pt>
                <c:pt idx="21" formatCode="0">
                  <c:v>36</c:v>
                </c:pt>
                <c:pt idx="22" formatCode="0">
                  <c:v>36</c:v>
                </c:pt>
                <c:pt idx="23" formatCode="0">
                  <c:v>36</c:v>
                </c:pt>
                <c:pt idx="24" formatCode="0">
                  <c:v>10</c:v>
                </c:pt>
                <c:pt idx="25" formatCode="0">
                  <c:v>36</c:v>
                </c:pt>
                <c:pt idx="26" formatCode="0">
                  <c:v>68</c:v>
                </c:pt>
                <c:pt idx="27" formatCode="0">
                  <c:v>10</c:v>
                </c:pt>
                <c:pt idx="28" formatCode="0">
                  <c:v>27</c:v>
                </c:pt>
                <c:pt idx="29" formatCode="0">
                  <c:v>22</c:v>
                </c:pt>
                <c:pt idx="30" formatCode="0">
                  <c:v>54</c:v>
                </c:pt>
                <c:pt idx="31" formatCode="0">
                  <c:v>36</c:v>
                </c:pt>
                <c:pt idx="32" formatCode="0">
                  <c:v>56</c:v>
                </c:pt>
                <c:pt idx="33" formatCode="0">
                  <c:v>40</c:v>
                </c:pt>
                <c:pt idx="34" formatCode="0">
                  <c:v>28</c:v>
                </c:pt>
                <c:pt idx="35" formatCode="0">
                  <c:v>45</c:v>
                </c:pt>
                <c:pt idx="36" formatCode="0">
                  <c:v>22</c:v>
                </c:pt>
                <c:pt idx="37" formatCode="0">
                  <c:v>52</c:v>
                </c:pt>
                <c:pt idx="38" formatCode="0">
                  <c:v>16</c:v>
                </c:pt>
                <c:pt idx="39" formatCode="0">
                  <c:v>16</c:v>
                </c:pt>
                <c:pt idx="40" formatCode="0">
                  <c:v>27</c:v>
                </c:pt>
                <c:pt idx="41" formatCode="0">
                  <c:v>16</c:v>
                </c:pt>
                <c:pt idx="42" formatCode="0">
                  <c:v>18</c:v>
                </c:pt>
                <c:pt idx="43" formatCode="0">
                  <c:v>42</c:v>
                </c:pt>
                <c:pt idx="44" formatCode="0">
                  <c:v>36</c:v>
                </c:pt>
                <c:pt idx="45" formatCode="0">
                  <c:v>45</c:v>
                </c:pt>
                <c:pt idx="46" formatCode="0">
                  <c:v>130</c:v>
                </c:pt>
                <c:pt idx="47" formatCode="0">
                  <c:v>45</c:v>
                </c:pt>
                <c:pt idx="48" formatCode="0">
                  <c:v>48</c:v>
                </c:pt>
                <c:pt idx="49" formatCode="0">
                  <c:v>36</c:v>
                </c:pt>
                <c:pt idx="50" formatCode="0">
                  <c:v>22</c:v>
                </c:pt>
                <c:pt idx="51" formatCode="0">
                  <c:v>68</c:v>
                </c:pt>
                <c:pt idx="52" formatCode="0">
                  <c:v>16</c:v>
                </c:pt>
                <c:pt idx="53" formatCode="0">
                  <c:v>16</c:v>
                </c:pt>
                <c:pt idx="54" formatCode="0">
                  <c:v>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328320"/>
        <c:axId val="136329856"/>
      </c:barChart>
      <c:catAx>
        <c:axId val="136328320"/>
        <c:scaling>
          <c:orientation val="minMax"/>
        </c:scaling>
        <c:delete val="0"/>
        <c:axPos val="b"/>
        <c:majorTickMark val="out"/>
        <c:minorTickMark val="none"/>
        <c:tickLblPos val="nextTo"/>
        <c:crossAx val="136329856"/>
        <c:crosses val="autoZero"/>
        <c:auto val="1"/>
        <c:lblAlgn val="ctr"/>
        <c:lblOffset val="100"/>
        <c:noMultiLvlLbl val="0"/>
      </c:catAx>
      <c:valAx>
        <c:axId val="136329856"/>
        <c:scaling>
          <c:orientation val="minMax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632832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'B-SU-033'!$K$13</c:f>
              <c:numCache>
                <c:formatCode>0.00</c:formatCode>
                <c:ptCount val="1"/>
                <c:pt idx="0">
                  <c:v>26.388888888888889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'B-SU-033'!$E$13</c:f>
              <c:numCache>
                <c:formatCode>0.00</c:formatCode>
                <c:ptCount val="1"/>
                <c:pt idx="0">
                  <c:v>73.611111111111114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632832"/>
        <c:axId val="145556224"/>
      </c:barChart>
      <c:catAx>
        <c:axId val="144632832"/>
        <c:scaling>
          <c:orientation val="minMax"/>
        </c:scaling>
        <c:delete val="1"/>
        <c:axPos val="l"/>
        <c:majorTickMark val="out"/>
        <c:minorTickMark val="none"/>
        <c:tickLblPos val="none"/>
        <c:crossAx val="145556224"/>
        <c:crosses val="autoZero"/>
        <c:auto val="1"/>
        <c:lblAlgn val="ctr"/>
        <c:lblOffset val="100"/>
        <c:noMultiLvlLbl val="0"/>
      </c:catAx>
      <c:valAx>
        <c:axId val="14555622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46328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'B-SU-034'!$K$13</c:f>
              <c:numCache>
                <c:formatCode>0.00</c:formatCode>
                <c:ptCount val="1"/>
                <c:pt idx="0">
                  <c:v>21.595598349381017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'B-SU-034'!$E$13</c:f>
              <c:numCache>
                <c:formatCode>0.00</c:formatCode>
                <c:ptCount val="1"/>
                <c:pt idx="0">
                  <c:v>78.404401650618979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526016"/>
        <c:axId val="147527552"/>
      </c:barChart>
      <c:catAx>
        <c:axId val="147526016"/>
        <c:scaling>
          <c:orientation val="minMax"/>
        </c:scaling>
        <c:delete val="1"/>
        <c:axPos val="l"/>
        <c:majorTickMark val="out"/>
        <c:minorTickMark val="none"/>
        <c:tickLblPos val="none"/>
        <c:crossAx val="147527552"/>
        <c:crosses val="autoZero"/>
        <c:auto val="1"/>
        <c:lblAlgn val="ctr"/>
        <c:lblOffset val="100"/>
        <c:noMultiLvlLbl val="0"/>
      </c:catAx>
      <c:valAx>
        <c:axId val="14752755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752601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'B-SU-035'!$K$13</c:f>
              <c:numCache>
                <c:formatCode>0.00</c:formatCode>
                <c:ptCount val="1"/>
                <c:pt idx="0">
                  <c:v>16.847826086956523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'B-SU-035'!$E$13</c:f>
              <c:numCache>
                <c:formatCode>0.00</c:formatCode>
                <c:ptCount val="1"/>
                <c:pt idx="0">
                  <c:v>83.152173913043484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051072"/>
        <c:axId val="148052608"/>
      </c:barChart>
      <c:catAx>
        <c:axId val="148051072"/>
        <c:scaling>
          <c:orientation val="minMax"/>
        </c:scaling>
        <c:delete val="1"/>
        <c:axPos val="l"/>
        <c:majorTickMark val="out"/>
        <c:minorTickMark val="none"/>
        <c:tickLblPos val="none"/>
        <c:crossAx val="148052608"/>
        <c:crosses val="autoZero"/>
        <c:auto val="1"/>
        <c:lblAlgn val="ctr"/>
        <c:lblOffset val="100"/>
        <c:noMultiLvlLbl val="0"/>
      </c:catAx>
      <c:valAx>
        <c:axId val="14805260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805107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'B-SU-036'!$K$13</c:f>
              <c:numCache>
                <c:formatCode>0.00</c:formatCode>
                <c:ptCount val="1"/>
                <c:pt idx="0">
                  <c:v>17.391304347826086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'B-SU-036'!$E$13</c:f>
              <c:numCache>
                <c:formatCode>0.00</c:formatCode>
                <c:ptCount val="1"/>
                <c:pt idx="0">
                  <c:v>82.608695652173907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109568"/>
        <c:axId val="148570112"/>
      </c:barChart>
      <c:catAx>
        <c:axId val="148109568"/>
        <c:scaling>
          <c:orientation val="minMax"/>
        </c:scaling>
        <c:delete val="1"/>
        <c:axPos val="l"/>
        <c:majorTickMark val="out"/>
        <c:minorTickMark val="none"/>
        <c:tickLblPos val="none"/>
        <c:crossAx val="148570112"/>
        <c:crosses val="autoZero"/>
        <c:auto val="1"/>
        <c:lblAlgn val="ctr"/>
        <c:lblOffset val="100"/>
        <c:noMultiLvlLbl val="0"/>
      </c:catAx>
      <c:valAx>
        <c:axId val="14857011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810956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'B-SU-037'!$K$13</c:f>
              <c:numCache>
                <c:formatCode>0.00</c:formatCode>
                <c:ptCount val="1"/>
                <c:pt idx="0">
                  <c:v>35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'B-SU-037'!$E$13</c:f>
              <c:numCache>
                <c:formatCode>0.00</c:formatCode>
                <c:ptCount val="1"/>
                <c:pt idx="0">
                  <c:v>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594048"/>
        <c:axId val="148636800"/>
      </c:barChart>
      <c:catAx>
        <c:axId val="148594048"/>
        <c:scaling>
          <c:orientation val="minMax"/>
        </c:scaling>
        <c:delete val="1"/>
        <c:axPos val="l"/>
        <c:majorTickMark val="out"/>
        <c:minorTickMark val="none"/>
        <c:tickLblPos val="none"/>
        <c:crossAx val="148636800"/>
        <c:crosses val="autoZero"/>
        <c:auto val="1"/>
        <c:lblAlgn val="ctr"/>
        <c:lblOffset val="100"/>
        <c:noMultiLvlLbl val="0"/>
      </c:catAx>
      <c:valAx>
        <c:axId val="14863680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85940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'B-SU-038'!$K$13</c:f>
              <c:numCache>
                <c:formatCode>0.00</c:formatCode>
                <c:ptCount val="1"/>
                <c:pt idx="0">
                  <c:v>29.015544041450777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'B-SU-038'!$E$13</c:f>
              <c:numCache>
                <c:formatCode>0.00</c:formatCode>
                <c:ptCount val="1"/>
                <c:pt idx="0">
                  <c:v>70.984455958549219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701952"/>
        <c:axId val="148703488"/>
      </c:barChart>
      <c:catAx>
        <c:axId val="148701952"/>
        <c:scaling>
          <c:orientation val="minMax"/>
        </c:scaling>
        <c:delete val="1"/>
        <c:axPos val="l"/>
        <c:majorTickMark val="out"/>
        <c:minorTickMark val="none"/>
        <c:tickLblPos val="none"/>
        <c:crossAx val="148703488"/>
        <c:crosses val="autoZero"/>
        <c:auto val="1"/>
        <c:lblAlgn val="ctr"/>
        <c:lblOffset val="100"/>
        <c:noMultiLvlLbl val="0"/>
      </c:catAx>
      <c:valAx>
        <c:axId val="14870348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870195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'B-SU-039'!$K$13</c:f>
              <c:numCache>
                <c:formatCode>0.00</c:formatCode>
                <c:ptCount val="1"/>
                <c:pt idx="0">
                  <c:v>11.650485436893204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'B-SU-039'!$E$13</c:f>
              <c:numCache>
                <c:formatCode>0.00</c:formatCode>
                <c:ptCount val="1"/>
                <c:pt idx="0">
                  <c:v>88.349514563106794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752256"/>
        <c:axId val="148753792"/>
      </c:barChart>
      <c:catAx>
        <c:axId val="148752256"/>
        <c:scaling>
          <c:orientation val="minMax"/>
        </c:scaling>
        <c:delete val="1"/>
        <c:axPos val="l"/>
        <c:majorTickMark val="out"/>
        <c:minorTickMark val="none"/>
        <c:tickLblPos val="none"/>
        <c:crossAx val="148753792"/>
        <c:crosses val="autoZero"/>
        <c:auto val="1"/>
        <c:lblAlgn val="ctr"/>
        <c:lblOffset val="100"/>
        <c:noMultiLvlLbl val="0"/>
      </c:catAx>
      <c:valAx>
        <c:axId val="14875379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875225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'B-SU-040'!$K$13</c:f>
              <c:numCache>
                <c:formatCode>0.00</c:formatCode>
                <c:ptCount val="1"/>
                <c:pt idx="0">
                  <c:v>9.4117647058823533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'B-SU-040'!$E$13</c:f>
              <c:numCache>
                <c:formatCode>0.00</c:formatCode>
                <c:ptCount val="1"/>
                <c:pt idx="0">
                  <c:v>90.588235294117652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970496"/>
        <c:axId val="148976384"/>
      </c:barChart>
      <c:catAx>
        <c:axId val="148970496"/>
        <c:scaling>
          <c:orientation val="minMax"/>
        </c:scaling>
        <c:delete val="1"/>
        <c:axPos val="l"/>
        <c:majorTickMark val="out"/>
        <c:minorTickMark val="none"/>
        <c:tickLblPos val="none"/>
        <c:crossAx val="148976384"/>
        <c:crosses val="autoZero"/>
        <c:auto val="1"/>
        <c:lblAlgn val="ctr"/>
        <c:lblOffset val="100"/>
        <c:noMultiLvlLbl val="0"/>
      </c:catAx>
      <c:valAx>
        <c:axId val="14897638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897049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'B-SU-041'!$K$13</c:f>
              <c:numCache>
                <c:formatCode>0.00</c:formatCode>
                <c:ptCount val="1"/>
                <c:pt idx="0">
                  <c:v>29.149797570850204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'B-SU-041'!$E$13</c:f>
              <c:numCache>
                <c:formatCode>0.00</c:formatCode>
                <c:ptCount val="1"/>
                <c:pt idx="0">
                  <c:v>70.850202429149803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356928"/>
        <c:axId val="149358464"/>
      </c:barChart>
      <c:catAx>
        <c:axId val="149356928"/>
        <c:scaling>
          <c:orientation val="minMax"/>
        </c:scaling>
        <c:delete val="1"/>
        <c:axPos val="l"/>
        <c:majorTickMark val="out"/>
        <c:minorTickMark val="none"/>
        <c:tickLblPos val="none"/>
        <c:crossAx val="149358464"/>
        <c:crosses val="autoZero"/>
        <c:auto val="1"/>
        <c:lblAlgn val="ctr"/>
        <c:lblOffset val="100"/>
        <c:noMultiLvlLbl val="0"/>
      </c:catAx>
      <c:valAx>
        <c:axId val="14935846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935692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2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'B-SU-042'!$K$13</c:f>
              <c:numCache>
                <c:formatCode>0.00</c:formatCode>
                <c:ptCount val="1"/>
                <c:pt idx="0">
                  <c:v>10.691823899371069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'B-SU-042'!$E$13</c:f>
              <c:numCache>
                <c:formatCode>0.00</c:formatCode>
                <c:ptCount val="1"/>
                <c:pt idx="0">
                  <c:v>89.308176100628927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501440"/>
        <c:axId val="149502976"/>
      </c:barChart>
      <c:catAx>
        <c:axId val="149501440"/>
        <c:scaling>
          <c:orientation val="minMax"/>
        </c:scaling>
        <c:delete val="1"/>
        <c:axPos val="l"/>
        <c:majorTickMark val="out"/>
        <c:minorTickMark val="none"/>
        <c:tickLblPos val="none"/>
        <c:crossAx val="149502976"/>
        <c:crosses val="autoZero"/>
        <c:auto val="1"/>
        <c:lblAlgn val="ctr"/>
        <c:lblOffset val="100"/>
        <c:noMultiLvlLbl val="0"/>
      </c:catAx>
      <c:valAx>
        <c:axId val="14950297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950144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24" footer="0.3149606200000022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Experiência Atividade Fim</c:v>
          </c:tx>
          <c:invertIfNegative val="0"/>
          <c:cat>
            <c:strRef>
              <c:f>COLBSU!$A$20:$A$74</c:f>
              <c:strCache>
                <c:ptCount val="55"/>
                <c:pt idx="0">
                  <c:v>B-SU-001</c:v>
                </c:pt>
                <c:pt idx="1">
                  <c:v>B-SU-002</c:v>
                </c:pt>
                <c:pt idx="2">
                  <c:v>B-SU-003</c:v>
                </c:pt>
                <c:pt idx="3">
                  <c:v>B-SU-004</c:v>
                </c:pt>
                <c:pt idx="4">
                  <c:v>B-SU-005</c:v>
                </c:pt>
                <c:pt idx="5">
                  <c:v>B-SU-006</c:v>
                </c:pt>
                <c:pt idx="6">
                  <c:v>B-SU-007</c:v>
                </c:pt>
                <c:pt idx="7">
                  <c:v>B-SU-008</c:v>
                </c:pt>
                <c:pt idx="8">
                  <c:v>B-SU-009</c:v>
                </c:pt>
                <c:pt idx="9">
                  <c:v>B-SU-010</c:v>
                </c:pt>
                <c:pt idx="10">
                  <c:v>B-SU-011</c:v>
                </c:pt>
                <c:pt idx="11">
                  <c:v>B-SU-012</c:v>
                </c:pt>
                <c:pt idx="12">
                  <c:v>B-SU-013</c:v>
                </c:pt>
                <c:pt idx="13">
                  <c:v>B-SU-014</c:v>
                </c:pt>
                <c:pt idx="14">
                  <c:v>B-SU-015</c:v>
                </c:pt>
                <c:pt idx="15">
                  <c:v>B-SU-016</c:v>
                </c:pt>
                <c:pt idx="16">
                  <c:v>B-SU-017</c:v>
                </c:pt>
                <c:pt idx="17">
                  <c:v>B-SU-018</c:v>
                </c:pt>
                <c:pt idx="18">
                  <c:v>B-SU-019</c:v>
                </c:pt>
                <c:pt idx="19">
                  <c:v>B-SU-020</c:v>
                </c:pt>
                <c:pt idx="20">
                  <c:v>B-SU-021</c:v>
                </c:pt>
                <c:pt idx="21">
                  <c:v>B-SU-022</c:v>
                </c:pt>
                <c:pt idx="22">
                  <c:v>B-SU-023</c:v>
                </c:pt>
                <c:pt idx="23">
                  <c:v>B-SU-024</c:v>
                </c:pt>
                <c:pt idx="24">
                  <c:v>B-SU-025</c:v>
                </c:pt>
                <c:pt idx="25">
                  <c:v>B-SU-026</c:v>
                </c:pt>
                <c:pt idx="26">
                  <c:v>B-SU-027</c:v>
                </c:pt>
                <c:pt idx="27">
                  <c:v>B-SU-028</c:v>
                </c:pt>
                <c:pt idx="28">
                  <c:v>B-SU-029</c:v>
                </c:pt>
                <c:pt idx="29">
                  <c:v>B-SU-030</c:v>
                </c:pt>
                <c:pt idx="30">
                  <c:v>B-SU-031</c:v>
                </c:pt>
                <c:pt idx="31">
                  <c:v>B-SU-032</c:v>
                </c:pt>
                <c:pt idx="32">
                  <c:v>B-SU-033</c:v>
                </c:pt>
                <c:pt idx="33">
                  <c:v>B-SU-034</c:v>
                </c:pt>
                <c:pt idx="34">
                  <c:v>B-SU-035</c:v>
                </c:pt>
                <c:pt idx="35">
                  <c:v>B-SU-036</c:v>
                </c:pt>
                <c:pt idx="36">
                  <c:v>B-SU-037</c:v>
                </c:pt>
                <c:pt idx="37">
                  <c:v>B-SU-038</c:v>
                </c:pt>
                <c:pt idx="38">
                  <c:v>B-SU-039</c:v>
                </c:pt>
                <c:pt idx="39">
                  <c:v>B-SU-040</c:v>
                </c:pt>
                <c:pt idx="40">
                  <c:v>B-SU-041</c:v>
                </c:pt>
                <c:pt idx="41">
                  <c:v>B-SU-042</c:v>
                </c:pt>
                <c:pt idx="42">
                  <c:v>B-SU-043</c:v>
                </c:pt>
                <c:pt idx="43">
                  <c:v>B-SU-044</c:v>
                </c:pt>
                <c:pt idx="44">
                  <c:v>B-SU-045</c:v>
                </c:pt>
                <c:pt idx="45">
                  <c:v>B-SU-046</c:v>
                </c:pt>
                <c:pt idx="46">
                  <c:v>B-SU-047</c:v>
                </c:pt>
                <c:pt idx="47">
                  <c:v>B-SU-048</c:v>
                </c:pt>
                <c:pt idx="48">
                  <c:v>B-SU-049</c:v>
                </c:pt>
                <c:pt idx="49">
                  <c:v>B-SU-050</c:v>
                </c:pt>
                <c:pt idx="50">
                  <c:v>B-SU-051</c:v>
                </c:pt>
                <c:pt idx="51">
                  <c:v>B-SU-052</c:v>
                </c:pt>
                <c:pt idx="52">
                  <c:v>B-SU-053</c:v>
                </c:pt>
                <c:pt idx="53">
                  <c:v>B-SU-054</c:v>
                </c:pt>
                <c:pt idx="54">
                  <c:v>B-SU-055</c:v>
                </c:pt>
              </c:strCache>
            </c:strRef>
          </c:cat>
          <c:val>
            <c:numRef>
              <c:f>COLBSU!$G$20:$G$74</c:f>
              <c:numCache>
                <c:formatCode>General</c:formatCode>
                <c:ptCount val="55"/>
                <c:pt idx="0">
                  <c:v>27</c:v>
                </c:pt>
                <c:pt idx="1">
                  <c:v>11</c:v>
                </c:pt>
                <c:pt idx="2">
                  <c:v>2</c:v>
                </c:pt>
                <c:pt idx="3" formatCode="0">
                  <c:v>9</c:v>
                </c:pt>
                <c:pt idx="4" formatCode="0">
                  <c:v>11</c:v>
                </c:pt>
                <c:pt idx="5" formatCode="0">
                  <c:v>59</c:v>
                </c:pt>
                <c:pt idx="6" formatCode="0">
                  <c:v>27</c:v>
                </c:pt>
                <c:pt idx="7" formatCode="0">
                  <c:v>35</c:v>
                </c:pt>
                <c:pt idx="8" formatCode="0">
                  <c:v>13</c:v>
                </c:pt>
                <c:pt idx="9" formatCode="0">
                  <c:v>16</c:v>
                </c:pt>
                <c:pt idx="10" formatCode="0">
                  <c:v>7</c:v>
                </c:pt>
                <c:pt idx="11" formatCode="0">
                  <c:v>7</c:v>
                </c:pt>
                <c:pt idx="12" formatCode="0">
                  <c:v>23</c:v>
                </c:pt>
                <c:pt idx="13" formatCode="0">
                  <c:v>10</c:v>
                </c:pt>
                <c:pt idx="14" formatCode="0">
                  <c:v>12</c:v>
                </c:pt>
                <c:pt idx="15" formatCode="0">
                  <c:v>21</c:v>
                </c:pt>
                <c:pt idx="16" formatCode="0">
                  <c:v>5</c:v>
                </c:pt>
                <c:pt idx="17" formatCode="0">
                  <c:v>0</c:v>
                </c:pt>
                <c:pt idx="18" formatCode="0">
                  <c:v>12</c:v>
                </c:pt>
                <c:pt idx="19" formatCode="0">
                  <c:v>0</c:v>
                </c:pt>
                <c:pt idx="20" formatCode="0">
                  <c:v>11</c:v>
                </c:pt>
                <c:pt idx="21" formatCode="0">
                  <c:v>9</c:v>
                </c:pt>
                <c:pt idx="22" formatCode="0">
                  <c:v>21</c:v>
                </c:pt>
                <c:pt idx="23" formatCode="0">
                  <c:v>32</c:v>
                </c:pt>
                <c:pt idx="24" formatCode="0">
                  <c:v>26</c:v>
                </c:pt>
                <c:pt idx="25" formatCode="0">
                  <c:v>59</c:v>
                </c:pt>
                <c:pt idx="26" formatCode="0">
                  <c:v>13</c:v>
                </c:pt>
                <c:pt idx="27" formatCode="0">
                  <c:v>1</c:v>
                </c:pt>
                <c:pt idx="28" formatCode="0">
                  <c:v>29</c:v>
                </c:pt>
                <c:pt idx="29" formatCode="0">
                  <c:v>6</c:v>
                </c:pt>
                <c:pt idx="30" formatCode="0">
                  <c:v>90</c:v>
                </c:pt>
                <c:pt idx="31" formatCode="0">
                  <c:v>13</c:v>
                </c:pt>
                <c:pt idx="32" formatCode="0">
                  <c:v>13</c:v>
                </c:pt>
                <c:pt idx="33" formatCode="0">
                  <c:v>10</c:v>
                </c:pt>
                <c:pt idx="34" formatCode="0">
                  <c:v>10</c:v>
                </c:pt>
                <c:pt idx="35" formatCode="0">
                  <c:v>15</c:v>
                </c:pt>
                <c:pt idx="36" formatCode="0">
                  <c:v>23</c:v>
                </c:pt>
                <c:pt idx="37" formatCode="0">
                  <c:v>15</c:v>
                </c:pt>
                <c:pt idx="38" formatCode="0">
                  <c:v>45</c:v>
                </c:pt>
                <c:pt idx="39" formatCode="0">
                  <c:v>18</c:v>
                </c:pt>
                <c:pt idx="40" formatCode="0">
                  <c:v>28</c:v>
                </c:pt>
                <c:pt idx="41" formatCode="0">
                  <c:v>25</c:v>
                </c:pt>
                <c:pt idx="42" formatCode="0">
                  <c:v>12</c:v>
                </c:pt>
                <c:pt idx="43" formatCode="0">
                  <c:v>58</c:v>
                </c:pt>
                <c:pt idx="44" formatCode="0">
                  <c:v>14</c:v>
                </c:pt>
                <c:pt idx="45" formatCode="0">
                  <c:v>27</c:v>
                </c:pt>
                <c:pt idx="46" formatCode="0">
                  <c:v>14</c:v>
                </c:pt>
                <c:pt idx="47" formatCode="0">
                  <c:v>21</c:v>
                </c:pt>
                <c:pt idx="48" formatCode="0">
                  <c:v>11</c:v>
                </c:pt>
                <c:pt idx="49" formatCode="0">
                  <c:v>76</c:v>
                </c:pt>
                <c:pt idx="50" formatCode="0">
                  <c:v>5</c:v>
                </c:pt>
                <c:pt idx="51" formatCode="0">
                  <c:v>21</c:v>
                </c:pt>
                <c:pt idx="52" formatCode="0">
                  <c:v>3</c:v>
                </c:pt>
                <c:pt idx="53" formatCode="0">
                  <c:v>13</c:v>
                </c:pt>
                <c:pt idx="54" formatCode="0">
                  <c:v>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101312"/>
        <c:axId val="137102848"/>
      </c:barChart>
      <c:catAx>
        <c:axId val="137101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37102848"/>
        <c:crosses val="autoZero"/>
        <c:auto val="1"/>
        <c:lblAlgn val="ctr"/>
        <c:lblOffset val="100"/>
        <c:noMultiLvlLbl val="0"/>
      </c:catAx>
      <c:valAx>
        <c:axId val="137102848"/>
        <c:scaling>
          <c:orientation val="minMax"/>
          <c:max val="9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71013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2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'B-SU-043'!$K$13</c:f>
              <c:numCache>
                <c:formatCode>0.00</c:formatCode>
                <c:ptCount val="1"/>
                <c:pt idx="0">
                  <c:v>32.432432432432435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'B-SU-043'!$E$13</c:f>
              <c:numCache>
                <c:formatCode>0.00</c:formatCode>
                <c:ptCount val="1"/>
                <c:pt idx="0">
                  <c:v>67.567567567567565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936192"/>
        <c:axId val="150958464"/>
      </c:barChart>
      <c:catAx>
        <c:axId val="150936192"/>
        <c:scaling>
          <c:orientation val="minMax"/>
        </c:scaling>
        <c:delete val="1"/>
        <c:axPos val="l"/>
        <c:majorTickMark val="out"/>
        <c:minorTickMark val="none"/>
        <c:tickLblPos val="none"/>
        <c:crossAx val="150958464"/>
        <c:crosses val="autoZero"/>
        <c:auto val="1"/>
        <c:lblAlgn val="ctr"/>
        <c:lblOffset val="100"/>
        <c:noMultiLvlLbl val="0"/>
      </c:catAx>
      <c:valAx>
        <c:axId val="15095846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09361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24" footer="0.31496062000000224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2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'B-SU-044'!$K$13</c:f>
              <c:numCache>
                <c:formatCode>0.00</c:formatCode>
                <c:ptCount val="1"/>
                <c:pt idx="0">
                  <c:v>11.973392461197339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'B-SU-044'!$E$13</c:f>
              <c:numCache>
                <c:formatCode>0.00</c:formatCode>
                <c:ptCount val="1"/>
                <c:pt idx="0">
                  <c:v>88.026607538802665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351296"/>
        <c:axId val="151352832"/>
      </c:barChart>
      <c:catAx>
        <c:axId val="151351296"/>
        <c:scaling>
          <c:orientation val="minMax"/>
        </c:scaling>
        <c:delete val="1"/>
        <c:axPos val="l"/>
        <c:majorTickMark val="out"/>
        <c:minorTickMark val="none"/>
        <c:tickLblPos val="none"/>
        <c:crossAx val="151352832"/>
        <c:crosses val="autoZero"/>
        <c:auto val="1"/>
        <c:lblAlgn val="ctr"/>
        <c:lblOffset val="100"/>
        <c:noMultiLvlLbl val="0"/>
      </c:catAx>
      <c:valAx>
        <c:axId val="15135283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135129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24" footer="0.31496062000000224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2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'B-SU-045'!$K$13</c:f>
              <c:numCache>
                <c:formatCode>0.00</c:formatCode>
                <c:ptCount val="1"/>
                <c:pt idx="0">
                  <c:v>17.365269461077844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'B-SU-045'!$E$13</c:f>
              <c:numCache>
                <c:formatCode>0.00</c:formatCode>
                <c:ptCount val="1"/>
                <c:pt idx="0">
                  <c:v>82.634730538922156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598208"/>
        <c:axId val="151599744"/>
      </c:barChart>
      <c:catAx>
        <c:axId val="151598208"/>
        <c:scaling>
          <c:orientation val="minMax"/>
        </c:scaling>
        <c:delete val="1"/>
        <c:axPos val="l"/>
        <c:majorTickMark val="out"/>
        <c:minorTickMark val="none"/>
        <c:tickLblPos val="none"/>
        <c:crossAx val="151599744"/>
        <c:crosses val="autoZero"/>
        <c:auto val="1"/>
        <c:lblAlgn val="ctr"/>
        <c:lblOffset val="100"/>
        <c:noMultiLvlLbl val="0"/>
      </c:catAx>
      <c:valAx>
        <c:axId val="15159974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15982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24" footer="0.31496062000000224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2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'B-SU-046'!$K$13</c:f>
              <c:numCache>
                <c:formatCode>0.00</c:formatCode>
                <c:ptCount val="1"/>
                <c:pt idx="0">
                  <c:v>27.814569536423843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'B-SU-046'!$E$13</c:f>
              <c:numCache>
                <c:formatCode>0.00</c:formatCode>
                <c:ptCount val="1"/>
                <c:pt idx="0">
                  <c:v>72.185430463576154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824640"/>
        <c:axId val="151842816"/>
      </c:barChart>
      <c:catAx>
        <c:axId val="151824640"/>
        <c:scaling>
          <c:orientation val="minMax"/>
        </c:scaling>
        <c:delete val="1"/>
        <c:axPos val="l"/>
        <c:majorTickMark val="out"/>
        <c:minorTickMark val="none"/>
        <c:tickLblPos val="none"/>
        <c:crossAx val="151842816"/>
        <c:crosses val="autoZero"/>
        <c:auto val="1"/>
        <c:lblAlgn val="ctr"/>
        <c:lblOffset val="100"/>
        <c:noMultiLvlLbl val="0"/>
      </c:catAx>
      <c:valAx>
        <c:axId val="15184281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182464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24" footer="0.31496062000000224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2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'B-SU-047'!$K$13</c:f>
              <c:numCache>
                <c:formatCode>0.00</c:formatCode>
                <c:ptCount val="1"/>
                <c:pt idx="0">
                  <c:v>63.963963963963963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'B-SU-047'!$E$13</c:f>
              <c:numCache>
                <c:formatCode>0.00</c:formatCode>
                <c:ptCount val="1"/>
                <c:pt idx="0">
                  <c:v>36.036036036036037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948672"/>
        <c:axId val="151962752"/>
      </c:barChart>
      <c:catAx>
        <c:axId val="151948672"/>
        <c:scaling>
          <c:orientation val="minMax"/>
        </c:scaling>
        <c:delete val="1"/>
        <c:axPos val="l"/>
        <c:majorTickMark val="out"/>
        <c:minorTickMark val="none"/>
        <c:tickLblPos val="none"/>
        <c:crossAx val="151962752"/>
        <c:crosses val="autoZero"/>
        <c:auto val="1"/>
        <c:lblAlgn val="ctr"/>
        <c:lblOffset val="100"/>
        <c:noMultiLvlLbl val="0"/>
      </c:catAx>
      <c:valAx>
        <c:axId val="15196275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194867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24" footer="0.31496062000000224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2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'B-SU-048'!$K$13</c:f>
              <c:numCache>
                <c:formatCode>0.00</c:formatCode>
                <c:ptCount val="1"/>
                <c:pt idx="0">
                  <c:v>32.758620689655174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'B-SU-048'!$E$13</c:f>
              <c:numCache>
                <c:formatCode>0.00</c:formatCode>
                <c:ptCount val="1"/>
                <c:pt idx="0">
                  <c:v>67.241379310344826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367296"/>
        <c:axId val="153368832"/>
      </c:barChart>
      <c:catAx>
        <c:axId val="153367296"/>
        <c:scaling>
          <c:orientation val="minMax"/>
        </c:scaling>
        <c:delete val="1"/>
        <c:axPos val="l"/>
        <c:majorTickMark val="out"/>
        <c:minorTickMark val="none"/>
        <c:tickLblPos val="none"/>
        <c:crossAx val="153368832"/>
        <c:crosses val="autoZero"/>
        <c:auto val="1"/>
        <c:lblAlgn val="ctr"/>
        <c:lblOffset val="100"/>
        <c:noMultiLvlLbl val="0"/>
      </c:catAx>
      <c:valAx>
        <c:axId val="15336883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336729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24" footer="0.31496062000000224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2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'B-SU-049'!$K$13</c:f>
              <c:numCache>
                <c:formatCode>0.00</c:formatCode>
                <c:ptCount val="1"/>
                <c:pt idx="0">
                  <c:v>29.069767441860463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'B-SU-049'!$E$13</c:f>
              <c:numCache>
                <c:formatCode>0.00</c:formatCode>
                <c:ptCount val="1"/>
                <c:pt idx="0">
                  <c:v>70.930232558139537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405312"/>
        <c:axId val="153406848"/>
      </c:barChart>
      <c:catAx>
        <c:axId val="153405312"/>
        <c:scaling>
          <c:orientation val="minMax"/>
        </c:scaling>
        <c:delete val="1"/>
        <c:axPos val="l"/>
        <c:majorTickMark val="out"/>
        <c:minorTickMark val="none"/>
        <c:tickLblPos val="none"/>
        <c:crossAx val="153406848"/>
        <c:crosses val="autoZero"/>
        <c:auto val="1"/>
        <c:lblAlgn val="ctr"/>
        <c:lblOffset val="100"/>
        <c:noMultiLvlLbl val="0"/>
      </c:catAx>
      <c:valAx>
        <c:axId val="15340684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34053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24" footer="0.31496062000000224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2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'B-SU-050'!$K$13</c:f>
              <c:numCache>
                <c:formatCode>0.00</c:formatCode>
                <c:ptCount val="1"/>
                <c:pt idx="0">
                  <c:v>23.67864693446089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'B-SU-050'!$E$13</c:f>
              <c:numCache>
                <c:formatCode>0.00</c:formatCode>
                <c:ptCount val="1"/>
                <c:pt idx="0">
                  <c:v>76.321353065539114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242048"/>
        <c:axId val="154665728"/>
      </c:barChart>
      <c:catAx>
        <c:axId val="154242048"/>
        <c:scaling>
          <c:orientation val="minMax"/>
        </c:scaling>
        <c:delete val="1"/>
        <c:axPos val="l"/>
        <c:majorTickMark val="out"/>
        <c:minorTickMark val="none"/>
        <c:tickLblPos val="none"/>
        <c:crossAx val="154665728"/>
        <c:crosses val="autoZero"/>
        <c:auto val="1"/>
        <c:lblAlgn val="ctr"/>
        <c:lblOffset val="100"/>
        <c:noMultiLvlLbl val="0"/>
      </c:catAx>
      <c:valAx>
        <c:axId val="15466572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42420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24" footer="0.31496062000000224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2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'B-SU-051'!$K$13</c:f>
              <c:numCache>
                <c:formatCode>0.00</c:formatCode>
                <c:ptCount val="1"/>
                <c:pt idx="0">
                  <c:v>20.512820512820515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'B-SU-051'!$E$13</c:f>
              <c:numCache>
                <c:formatCode>0.00</c:formatCode>
                <c:ptCount val="1"/>
                <c:pt idx="0">
                  <c:v>79.487179487179489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743168"/>
        <c:axId val="154744704"/>
      </c:barChart>
      <c:catAx>
        <c:axId val="154743168"/>
        <c:scaling>
          <c:orientation val="minMax"/>
        </c:scaling>
        <c:delete val="1"/>
        <c:axPos val="l"/>
        <c:majorTickMark val="out"/>
        <c:minorTickMark val="none"/>
        <c:tickLblPos val="none"/>
        <c:crossAx val="154744704"/>
        <c:crosses val="autoZero"/>
        <c:auto val="1"/>
        <c:lblAlgn val="ctr"/>
        <c:lblOffset val="100"/>
        <c:noMultiLvlLbl val="0"/>
      </c:catAx>
      <c:valAx>
        <c:axId val="15474470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474316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24" footer="0.31496062000000224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2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'B-SU-052'!$K$13</c:f>
              <c:numCache>
                <c:formatCode>0.00</c:formatCode>
                <c:ptCount val="1"/>
                <c:pt idx="0">
                  <c:v>35.570469798657719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'B-SU-052'!$E$13</c:f>
              <c:numCache>
                <c:formatCode>0.00</c:formatCode>
                <c:ptCount val="1"/>
                <c:pt idx="0">
                  <c:v>64.429530201342288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215360"/>
        <c:axId val="155216896"/>
      </c:barChart>
      <c:catAx>
        <c:axId val="155215360"/>
        <c:scaling>
          <c:orientation val="minMax"/>
        </c:scaling>
        <c:delete val="1"/>
        <c:axPos val="l"/>
        <c:majorTickMark val="out"/>
        <c:minorTickMark val="none"/>
        <c:tickLblPos val="none"/>
        <c:crossAx val="155216896"/>
        <c:crosses val="autoZero"/>
        <c:auto val="1"/>
        <c:lblAlgn val="ctr"/>
        <c:lblOffset val="100"/>
        <c:noMultiLvlLbl val="0"/>
      </c:catAx>
      <c:valAx>
        <c:axId val="15521689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521536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24" footer="0.31496062000000224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Pontuação - Formação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Formação Complementar</c:v>
          </c:tx>
          <c:invertIfNegative val="0"/>
          <c:cat>
            <c:strRef>
              <c:f>COLBSU!$A$20:$A$74</c:f>
              <c:strCache>
                <c:ptCount val="55"/>
                <c:pt idx="0">
                  <c:v>B-SU-001</c:v>
                </c:pt>
                <c:pt idx="1">
                  <c:v>B-SU-002</c:v>
                </c:pt>
                <c:pt idx="2">
                  <c:v>B-SU-003</c:v>
                </c:pt>
                <c:pt idx="3">
                  <c:v>B-SU-004</c:v>
                </c:pt>
                <c:pt idx="4">
                  <c:v>B-SU-005</c:v>
                </c:pt>
                <c:pt idx="5">
                  <c:v>B-SU-006</c:v>
                </c:pt>
                <c:pt idx="6">
                  <c:v>B-SU-007</c:v>
                </c:pt>
                <c:pt idx="7">
                  <c:v>B-SU-008</c:v>
                </c:pt>
                <c:pt idx="8">
                  <c:v>B-SU-009</c:v>
                </c:pt>
                <c:pt idx="9">
                  <c:v>B-SU-010</c:v>
                </c:pt>
                <c:pt idx="10">
                  <c:v>B-SU-011</c:v>
                </c:pt>
                <c:pt idx="11">
                  <c:v>B-SU-012</c:v>
                </c:pt>
                <c:pt idx="12">
                  <c:v>B-SU-013</c:v>
                </c:pt>
                <c:pt idx="13">
                  <c:v>B-SU-014</c:v>
                </c:pt>
                <c:pt idx="14">
                  <c:v>B-SU-015</c:v>
                </c:pt>
                <c:pt idx="15">
                  <c:v>B-SU-016</c:v>
                </c:pt>
                <c:pt idx="16">
                  <c:v>B-SU-017</c:v>
                </c:pt>
                <c:pt idx="17">
                  <c:v>B-SU-018</c:v>
                </c:pt>
                <c:pt idx="18">
                  <c:v>B-SU-019</c:v>
                </c:pt>
                <c:pt idx="19">
                  <c:v>B-SU-020</c:v>
                </c:pt>
                <c:pt idx="20">
                  <c:v>B-SU-021</c:v>
                </c:pt>
                <c:pt idx="21">
                  <c:v>B-SU-022</c:v>
                </c:pt>
                <c:pt idx="22">
                  <c:v>B-SU-023</c:v>
                </c:pt>
                <c:pt idx="23">
                  <c:v>B-SU-024</c:v>
                </c:pt>
                <c:pt idx="24">
                  <c:v>B-SU-025</c:v>
                </c:pt>
                <c:pt idx="25">
                  <c:v>B-SU-026</c:v>
                </c:pt>
                <c:pt idx="26">
                  <c:v>B-SU-027</c:v>
                </c:pt>
                <c:pt idx="27">
                  <c:v>B-SU-028</c:v>
                </c:pt>
                <c:pt idx="28">
                  <c:v>B-SU-029</c:v>
                </c:pt>
                <c:pt idx="29">
                  <c:v>B-SU-030</c:v>
                </c:pt>
                <c:pt idx="30">
                  <c:v>B-SU-031</c:v>
                </c:pt>
                <c:pt idx="31">
                  <c:v>B-SU-032</c:v>
                </c:pt>
                <c:pt idx="32">
                  <c:v>B-SU-033</c:v>
                </c:pt>
                <c:pt idx="33">
                  <c:v>B-SU-034</c:v>
                </c:pt>
                <c:pt idx="34">
                  <c:v>B-SU-035</c:v>
                </c:pt>
                <c:pt idx="35">
                  <c:v>B-SU-036</c:v>
                </c:pt>
                <c:pt idx="36">
                  <c:v>B-SU-037</c:v>
                </c:pt>
                <c:pt idx="37">
                  <c:v>B-SU-038</c:v>
                </c:pt>
                <c:pt idx="38">
                  <c:v>B-SU-039</c:v>
                </c:pt>
                <c:pt idx="39">
                  <c:v>B-SU-040</c:v>
                </c:pt>
                <c:pt idx="40">
                  <c:v>B-SU-041</c:v>
                </c:pt>
                <c:pt idx="41">
                  <c:v>B-SU-042</c:v>
                </c:pt>
                <c:pt idx="42">
                  <c:v>B-SU-043</c:v>
                </c:pt>
                <c:pt idx="43">
                  <c:v>B-SU-044</c:v>
                </c:pt>
                <c:pt idx="44">
                  <c:v>B-SU-045</c:v>
                </c:pt>
                <c:pt idx="45">
                  <c:v>B-SU-046</c:v>
                </c:pt>
                <c:pt idx="46">
                  <c:v>B-SU-047</c:v>
                </c:pt>
                <c:pt idx="47">
                  <c:v>B-SU-048</c:v>
                </c:pt>
                <c:pt idx="48">
                  <c:v>B-SU-049</c:v>
                </c:pt>
                <c:pt idx="49">
                  <c:v>B-SU-050</c:v>
                </c:pt>
                <c:pt idx="50">
                  <c:v>B-SU-051</c:v>
                </c:pt>
                <c:pt idx="51">
                  <c:v>B-SU-052</c:v>
                </c:pt>
                <c:pt idx="52">
                  <c:v>B-SU-053</c:v>
                </c:pt>
                <c:pt idx="53">
                  <c:v>B-SU-054</c:v>
                </c:pt>
                <c:pt idx="54">
                  <c:v>B-SU-055</c:v>
                </c:pt>
              </c:strCache>
            </c:strRef>
          </c:cat>
          <c:val>
            <c:numRef>
              <c:f>COLBSU!$F$20:$F$74</c:f>
              <c:numCache>
                <c:formatCode>General</c:formatCode>
                <c:ptCount val="55"/>
                <c:pt idx="0">
                  <c:v>60</c:v>
                </c:pt>
                <c:pt idx="1">
                  <c:v>120</c:v>
                </c:pt>
                <c:pt idx="2">
                  <c:v>80</c:v>
                </c:pt>
                <c:pt idx="3" formatCode="0">
                  <c:v>184</c:v>
                </c:pt>
                <c:pt idx="4" formatCode="0">
                  <c:v>393</c:v>
                </c:pt>
                <c:pt idx="5" formatCode="0">
                  <c:v>124</c:v>
                </c:pt>
                <c:pt idx="6" formatCode="0">
                  <c:v>156</c:v>
                </c:pt>
                <c:pt idx="7" formatCode="0">
                  <c:v>168</c:v>
                </c:pt>
                <c:pt idx="8" formatCode="0">
                  <c:v>340</c:v>
                </c:pt>
                <c:pt idx="9" formatCode="0">
                  <c:v>0</c:v>
                </c:pt>
                <c:pt idx="10" formatCode="0">
                  <c:v>45</c:v>
                </c:pt>
                <c:pt idx="11" formatCode="0">
                  <c:v>60</c:v>
                </c:pt>
                <c:pt idx="12" formatCode="0">
                  <c:v>0</c:v>
                </c:pt>
                <c:pt idx="13" formatCode="0">
                  <c:v>36</c:v>
                </c:pt>
                <c:pt idx="14" formatCode="0">
                  <c:v>4</c:v>
                </c:pt>
                <c:pt idx="15" formatCode="0">
                  <c:v>212</c:v>
                </c:pt>
                <c:pt idx="16" formatCode="0">
                  <c:v>136</c:v>
                </c:pt>
                <c:pt idx="17" formatCode="0">
                  <c:v>0</c:v>
                </c:pt>
                <c:pt idx="18" formatCode="0">
                  <c:v>144</c:v>
                </c:pt>
                <c:pt idx="19" formatCode="0">
                  <c:v>108</c:v>
                </c:pt>
                <c:pt idx="20" formatCode="0">
                  <c:v>436</c:v>
                </c:pt>
                <c:pt idx="21" formatCode="0">
                  <c:v>90</c:v>
                </c:pt>
                <c:pt idx="22" formatCode="0">
                  <c:v>0</c:v>
                </c:pt>
                <c:pt idx="23" formatCode="0">
                  <c:v>39</c:v>
                </c:pt>
                <c:pt idx="24" formatCode="0">
                  <c:v>42</c:v>
                </c:pt>
                <c:pt idx="25" formatCode="0">
                  <c:v>171</c:v>
                </c:pt>
                <c:pt idx="26" formatCode="0">
                  <c:v>12</c:v>
                </c:pt>
                <c:pt idx="27" formatCode="0">
                  <c:v>2</c:v>
                </c:pt>
                <c:pt idx="28" formatCode="0">
                  <c:v>447</c:v>
                </c:pt>
                <c:pt idx="29" formatCode="0">
                  <c:v>110</c:v>
                </c:pt>
                <c:pt idx="30" formatCode="0">
                  <c:v>0</c:v>
                </c:pt>
                <c:pt idx="31" formatCode="0">
                  <c:v>33</c:v>
                </c:pt>
                <c:pt idx="32" formatCode="0">
                  <c:v>432</c:v>
                </c:pt>
                <c:pt idx="33" formatCode="0">
                  <c:v>348</c:v>
                </c:pt>
                <c:pt idx="34" formatCode="0">
                  <c:v>210</c:v>
                </c:pt>
                <c:pt idx="35" formatCode="0">
                  <c:v>18</c:v>
                </c:pt>
                <c:pt idx="36" formatCode="0">
                  <c:v>72</c:v>
                </c:pt>
                <c:pt idx="37" formatCode="0">
                  <c:v>48</c:v>
                </c:pt>
                <c:pt idx="38" formatCode="0">
                  <c:v>0</c:v>
                </c:pt>
                <c:pt idx="39" formatCode="0">
                  <c:v>16</c:v>
                </c:pt>
                <c:pt idx="40" formatCode="0">
                  <c:v>141</c:v>
                </c:pt>
                <c:pt idx="41" formatCode="0">
                  <c:v>68</c:v>
                </c:pt>
                <c:pt idx="42" formatCode="0">
                  <c:v>57</c:v>
                </c:pt>
                <c:pt idx="43" formatCode="0">
                  <c:v>636</c:v>
                </c:pt>
                <c:pt idx="44" formatCode="0">
                  <c:v>0</c:v>
                </c:pt>
                <c:pt idx="45" formatCode="0">
                  <c:v>90</c:v>
                </c:pt>
                <c:pt idx="46" formatCode="0">
                  <c:v>65</c:v>
                </c:pt>
                <c:pt idx="47" formatCode="0">
                  <c:v>99</c:v>
                </c:pt>
                <c:pt idx="48" formatCode="0">
                  <c:v>608</c:v>
                </c:pt>
                <c:pt idx="49" formatCode="0">
                  <c:v>552</c:v>
                </c:pt>
                <c:pt idx="50" formatCode="0">
                  <c:v>0</c:v>
                </c:pt>
                <c:pt idx="51" formatCode="0">
                  <c:v>352</c:v>
                </c:pt>
                <c:pt idx="52" formatCode="0">
                  <c:v>80</c:v>
                </c:pt>
                <c:pt idx="53" formatCode="0">
                  <c:v>0</c:v>
                </c:pt>
                <c:pt idx="54" formatCode="0">
                  <c:v>291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719424"/>
        <c:axId val="139917184"/>
      </c:barChart>
      <c:catAx>
        <c:axId val="139719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39917184"/>
        <c:crosses val="autoZero"/>
        <c:auto val="1"/>
        <c:lblAlgn val="ctr"/>
        <c:lblOffset val="100"/>
        <c:noMultiLvlLbl val="0"/>
      </c:catAx>
      <c:valAx>
        <c:axId val="139917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971942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2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'B-SU-053'!$K$13</c:f>
              <c:numCache>
                <c:formatCode>0.00</c:formatCode>
                <c:ptCount val="1"/>
                <c:pt idx="0">
                  <c:v>31.333333333333332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'B-SU-053'!$E$13</c:f>
              <c:numCache>
                <c:formatCode>0.00</c:formatCode>
                <c:ptCount val="1"/>
                <c:pt idx="0">
                  <c:v>68.666666666666671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314240"/>
        <c:axId val="156340608"/>
      </c:barChart>
      <c:catAx>
        <c:axId val="156314240"/>
        <c:scaling>
          <c:orientation val="minMax"/>
        </c:scaling>
        <c:delete val="1"/>
        <c:axPos val="l"/>
        <c:majorTickMark val="out"/>
        <c:minorTickMark val="none"/>
        <c:tickLblPos val="none"/>
        <c:crossAx val="156340608"/>
        <c:crosses val="autoZero"/>
        <c:auto val="1"/>
        <c:lblAlgn val="ctr"/>
        <c:lblOffset val="100"/>
        <c:noMultiLvlLbl val="0"/>
      </c:catAx>
      <c:valAx>
        <c:axId val="15634060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631424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24" footer="0.31496062000000224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2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'B-SU-054'!$K$13</c:f>
              <c:numCache>
                <c:formatCode>0.00</c:formatCode>
                <c:ptCount val="1"/>
                <c:pt idx="0">
                  <c:v>17.460317460317459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'B-SU-054'!$E$13</c:f>
              <c:numCache>
                <c:formatCode>0.00</c:formatCode>
                <c:ptCount val="1"/>
                <c:pt idx="0">
                  <c:v>82.539682539682545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946432"/>
        <c:axId val="156947968"/>
      </c:barChart>
      <c:catAx>
        <c:axId val="156946432"/>
        <c:scaling>
          <c:orientation val="minMax"/>
        </c:scaling>
        <c:delete val="1"/>
        <c:axPos val="l"/>
        <c:majorTickMark val="out"/>
        <c:minorTickMark val="none"/>
        <c:tickLblPos val="none"/>
        <c:crossAx val="156947968"/>
        <c:crosses val="autoZero"/>
        <c:auto val="1"/>
        <c:lblAlgn val="ctr"/>
        <c:lblOffset val="100"/>
        <c:noMultiLvlLbl val="0"/>
      </c:catAx>
      <c:valAx>
        <c:axId val="15694796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69464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24" footer="0.31496062000000224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2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'B-SU-055'!$K$13</c:f>
              <c:numCache>
                <c:formatCode>0.00</c:formatCode>
                <c:ptCount val="1"/>
                <c:pt idx="0">
                  <c:v>13.360323886639677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'B-SU-055'!$E$13</c:f>
              <c:numCache>
                <c:formatCode>0.00</c:formatCode>
                <c:ptCount val="1"/>
                <c:pt idx="0">
                  <c:v>86.639676113360323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189248"/>
        <c:axId val="157190784"/>
      </c:barChart>
      <c:catAx>
        <c:axId val="157189248"/>
        <c:scaling>
          <c:orientation val="minMax"/>
        </c:scaling>
        <c:delete val="1"/>
        <c:axPos val="l"/>
        <c:majorTickMark val="out"/>
        <c:minorTickMark val="none"/>
        <c:tickLblPos val="none"/>
        <c:crossAx val="157190784"/>
        <c:crosses val="autoZero"/>
        <c:auto val="1"/>
        <c:lblAlgn val="ctr"/>
        <c:lblOffset val="100"/>
        <c:noMultiLvlLbl val="0"/>
      </c:catAx>
      <c:valAx>
        <c:axId val="15719078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71892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24" footer="0.31496062000000224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2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'B-SU-056'!$K$13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'B-SU-056'!$E$13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812992"/>
        <c:axId val="157839360"/>
      </c:barChart>
      <c:catAx>
        <c:axId val="157812992"/>
        <c:scaling>
          <c:orientation val="minMax"/>
        </c:scaling>
        <c:delete val="1"/>
        <c:axPos val="l"/>
        <c:majorTickMark val="out"/>
        <c:minorTickMark val="none"/>
        <c:tickLblPos val="none"/>
        <c:crossAx val="157839360"/>
        <c:crosses val="autoZero"/>
        <c:auto val="1"/>
        <c:lblAlgn val="ctr"/>
        <c:lblOffset val="100"/>
        <c:noMultiLvlLbl val="0"/>
      </c:catAx>
      <c:valAx>
        <c:axId val="15783936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78129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24" footer="0.31496062000000224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2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'B-SU-057'!$K$13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'B-SU-057'!$E$13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867392"/>
        <c:axId val="157869184"/>
      </c:barChart>
      <c:catAx>
        <c:axId val="157867392"/>
        <c:scaling>
          <c:orientation val="minMax"/>
        </c:scaling>
        <c:delete val="1"/>
        <c:axPos val="l"/>
        <c:majorTickMark val="out"/>
        <c:minorTickMark val="none"/>
        <c:tickLblPos val="none"/>
        <c:crossAx val="157869184"/>
        <c:crosses val="autoZero"/>
        <c:auto val="1"/>
        <c:lblAlgn val="ctr"/>
        <c:lblOffset val="100"/>
        <c:noMultiLvlLbl val="0"/>
      </c:catAx>
      <c:valAx>
        <c:axId val="15786918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78673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24" footer="0.31496062000000224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2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'B-SU-058'!$K$13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'B-SU-058'!$E$13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315648"/>
        <c:axId val="158317184"/>
      </c:barChart>
      <c:catAx>
        <c:axId val="158315648"/>
        <c:scaling>
          <c:orientation val="minMax"/>
        </c:scaling>
        <c:delete val="1"/>
        <c:axPos val="l"/>
        <c:majorTickMark val="out"/>
        <c:minorTickMark val="none"/>
        <c:tickLblPos val="none"/>
        <c:crossAx val="158317184"/>
        <c:crosses val="autoZero"/>
        <c:auto val="1"/>
        <c:lblAlgn val="ctr"/>
        <c:lblOffset val="100"/>
        <c:noMultiLvlLbl val="0"/>
      </c:catAx>
      <c:valAx>
        <c:axId val="15831718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83156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24" footer="0.31496062000000224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2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'B-SU-059'!$K$13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'B-SU-059'!$E$13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476928"/>
        <c:axId val="158486912"/>
      </c:barChart>
      <c:catAx>
        <c:axId val="158476928"/>
        <c:scaling>
          <c:orientation val="minMax"/>
        </c:scaling>
        <c:delete val="1"/>
        <c:axPos val="l"/>
        <c:majorTickMark val="out"/>
        <c:minorTickMark val="none"/>
        <c:tickLblPos val="none"/>
        <c:crossAx val="158486912"/>
        <c:crosses val="autoZero"/>
        <c:auto val="1"/>
        <c:lblAlgn val="ctr"/>
        <c:lblOffset val="100"/>
        <c:noMultiLvlLbl val="0"/>
      </c:catAx>
      <c:valAx>
        <c:axId val="15848691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847692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24" footer="0.31496062000000224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2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'B-SU-060'!$K$13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'B-SU-060'!$E$13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711808"/>
        <c:axId val="158713344"/>
      </c:barChart>
      <c:catAx>
        <c:axId val="158711808"/>
        <c:scaling>
          <c:orientation val="minMax"/>
        </c:scaling>
        <c:delete val="1"/>
        <c:axPos val="l"/>
        <c:majorTickMark val="out"/>
        <c:minorTickMark val="none"/>
        <c:tickLblPos val="none"/>
        <c:crossAx val="158713344"/>
        <c:crosses val="autoZero"/>
        <c:auto val="1"/>
        <c:lblAlgn val="ctr"/>
        <c:lblOffset val="100"/>
        <c:noMultiLvlLbl val="0"/>
      </c:catAx>
      <c:valAx>
        <c:axId val="15871334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87118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24" footer="0.31496062000000224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2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'B-SU-061'!$K$13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'B-SU-061'!$E$13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17312"/>
        <c:axId val="161118848"/>
      </c:barChart>
      <c:catAx>
        <c:axId val="161117312"/>
        <c:scaling>
          <c:orientation val="minMax"/>
        </c:scaling>
        <c:delete val="1"/>
        <c:axPos val="l"/>
        <c:majorTickMark val="out"/>
        <c:minorTickMark val="none"/>
        <c:tickLblPos val="none"/>
        <c:crossAx val="161118848"/>
        <c:crosses val="autoZero"/>
        <c:auto val="1"/>
        <c:lblAlgn val="ctr"/>
        <c:lblOffset val="100"/>
        <c:noMultiLvlLbl val="0"/>
      </c:catAx>
      <c:valAx>
        <c:axId val="16111884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11173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24" footer="0.31496062000000224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2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'B-EX-062'!$K$13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'B-EX-062'!$E$13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96704"/>
        <c:axId val="161910784"/>
      </c:barChart>
      <c:catAx>
        <c:axId val="161896704"/>
        <c:scaling>
          <c:orientation val="minMax"/>
        </c:scaling>
        <c:delete val="1"/>
        <c:axPos val="l"/>
        <c:majorTickMark val="out"/>
        <c:minorTickMark val="none"/>
        <c:tickLblPos val="none"/>
        <c:crossAx val="161910784"/>
        <c:crosses val="autoZero"/>
        <c:auto val="1"/>
        <c:lblAlgn val="ctr"/>
        <c:lblOffset val="100"/>
        <c:noMultiLvlLbl val="0"/>
      </c:catAx>
      <c:valAx>
        <c:axId val="16191078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189670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24" footer="0.31496062000000224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Experiência Atividade Acadêmica</c:v>
          </c:tx>
          <c:invertIfNegative val="0"/>
          <c:cat>
            <c:strRef>
              <c:f>COLBSU!$A$20:$A$74</c:f>
              <c:strCache>
                <c:ptCount val="55"/>
                <c:pt idx="0">
                  <c:v>B-SU-001</c:v>
                </c:pt>
                <c:pt idx="1">
                  <c:v>B-SU-002</c:v>
                </c:pt>
                <c:pt idx="2">
                  <c:v>B-SU-003</c:v>
                </c:pt>
                <c:pt idx="3">
                  <c:v>B-SU-004</c:v>
                </c:pt>
                <c:pt idx="4">
                  <c:v>B-SU-005</c:v>
                </c:pt>
                <c:pt idx="5">
                  <c:v>B-SU-006</c:v>
                </c:pt>
                <c:pt idx="6">
                  <c:v>B-SU-007</c:v>
                </c:pt>
                <c:pt idx="7">
                  <c:v>B-SU-008</c:v>
                </c:pt>
                <c:pt idx="8">
                  <c:v>B-SU-009</c:v>
                </c:pt>
                <c:pt idx="9">
                  <c:v>B-SU-010</c:v>
                </c:pt>
                <c:pt idx="10">
                  <c:v>B-SU-011</c:v>
                </c:pt>
                <c:pt idx="11">
                  <c:v>B-SU-012</c:v>
                </c:pt>
                <c:pt idx="12">
                  <c:v>B-SU-013</c:v>
                </c:pt>
                <c:pt idx="13">
                  <c:v>B-SU-014</c:v>
                </c:pt>
                <c:pt idx="14">
                  <c:v>B-SU-015</c:v>
                </c:pt>
                <c:pt idx="15">
                  <c:v>B-SU-016</c:v>
                </c:pt>
                <c:pt idx="16">
                  <c:v>B-SU-017</c:v>
                </c:pt>
                <c:pt idx="17">
                  <c:v>B-SU-018</c:v>
                </c:pt>
                <c:pt idx="18">
                  <c:v>B-SU-019</c:v>
                </c:pt>
                <c:pt idx="19">
                  <c:v>B-SU-020</c:v>
                </c:pt>
                <c:pt idx="20">
                  <c:v>B-SU-021</c:v>
                </c:pt>
                <c:pt idx="21">
                  <c:v>B-SU-022</c:v>
                </c:pt>
                <c:pt idx="22">
                  <c:v>B-SU-023</c:v>
                </c:pt>
                <c:pt idx="23">
                  <c:v>B-SU-024</c:v>
                </c:pt>
                <c:pt idx="24">
                  <c:v>B-SU-025</c:v>
                </c:pt>
                <c:pt idx="25">
                  <c:v>B-SU-026</c:v>
                </c:pt>
                <c:pt idx="26">
                  <c:v>B-SU-027</c:v>
                </c:pt>
                <c:pt idx="27">
                  <c:v>B-SU-028</c:v>
                </c:pt>
                <c:pt idx="28">
                  <c:v>B-SU-029</c:v>
                </c:pt>
                <c:pt idx="29">
                  <c:v>B-SU-030</c:v>
                </c:pt>
                <c:pt idx="30">
                  <c:v>B-SU-031</c:v>
                </c:pt>
                <c:pt idx="31">
                  <c:v>B-SU-032</c:v>
                </c:pt>
                <c:pt idx="32">
                  <c:v>B-SU-033</c:v>
                </c:pt>
                <c:pt idx="33">
                  <c:v>B-SU-034</c:v>
                </c:pt>
                <c:pt idx="34">
                  <c:v>B-SU-035</c:v>
                </c:pt>
                <c:pt idx="35">
                  <c:v>B-SU-036</c:v>
                </c:pt>
                <c:pt idx="36">
                  <c:v>B-SU-037</c:v>
                </c:pt>
                <c:pt idx="37">
                  <c:v>B-SU-038</c:v>
                </c:pt>
                <c:pt idx="38">
                  <c:v>B-SU-039</c:v>
                </c:pt>
                <c:pt idx="39">
                  <c:v>B-SU-040</c:v>
                </c:pt>
                <c:pt idx="40">
                  <c:v>B-SU-041</c:v>
                </c:pt>
                <c:pt idx="41">
                  <c:v>B-SU-042</c:v>
                </c:pt>
                <c:pt idx="42">
                  <c:v>B-SU-043</c:v>
                </c:pt>
                <c:pt idx="43">
                  <c:v>B-SU-044</c:v>
                </c:pt>
                <c:pt idx="44">
                  <c:v>B-SU-045</c:v>
                </c:pt>
                <c:pt idx="45">
                  <c:v>B-SU-046</c:v>
                </c:pt>
                <c:pt idx="46">
                  <c:v>B-SU-047</c:v>
                </c:pt>
                <c:pt idx="47">
                  <c:v>B-SU-048</c:v>
                </c:pt>
                <c:pt idx="48">
                  <c:v>B-SU-049</c:v>
                </c:pt>
                <c:pt idx="49">
                  <c:v>B-SU-050</c:v>
                </c:pt>
                <c:pt idx="50">
                  <c:v>B-SU-051</c:v>
                </c:pt>
                <c:pt idx="51">
                  <c:v>B-SU-052</c:v>
                </c:pt>
                <c:pt idx="52">
                  <c:v>B-SU-053</c:v>
                </c:pt>
                <c:pt idx="53">
                  <c:v>B-SU-054</c:v>
                </c:pt>
                <c:pt idx="54">
                  <c:v>B-SU-055</c:v>
                </c:pt>
              </c:strCache>
            </c:strRef>
          </c:cat>
          <c:val>
            <c:numRef>
              <c:f>COLBSU!$H$20:$H$74</c:f>
              <c:numCache>
                <c:formatCode>General</c:formatCode>
                <c:ptCount val="55"/>
                <c:pt idx="0">
                  <c:v>5</c:v>
                </c:pt>
                <c:pt idx="1">
                  <c:v>7</c:v>
                </c:pt>
                <c:pt idx="2">
                  <c:v>1</c:v>
                </c:pt>
                <c:pt idx="3" formatCode="0">
                  <c:v>4</c:v>
                </c:pt>
                <c:pt idx="4" formatCode="0">
                  <c:v>5</c:v>
                </c:pt>
                <c:pt idx="5" formatCode="0">
                  <c:v>6</c:v>
                </c:pt>
                <c:pt idx="6" formatCode="0">
                  <c:v>12</c:v>
                </c:pt>
                <c:pt idx="7" formatCode="0">
                  <c:v>5</c:v>
                </c:pt>
                <c:pt idx="8" formatCode="0">
                  <c:v>17</c:v>
                </c:pt>
                <c:pt idx="9" formatCode="0">
                  <c:v>4</c:v>
                </c:pt>
                <c:pt idx="10" formatCode="0">
                  <c:v>5</c:v>
                </c:pt>
                <c:pt idx="11" formatCode="0">
                  <c:v>4</c:v>
                </c:pt>
                <c:pt idx="12" formatCode="0">
                  <c:v>4</c:v>
                </c:pt>
                <c:pt idx="13" formatCode="0">
                  <c:v>1</c:v>
                </c:pt>
                <c:pt idx="14" formatCode="0">
                  <c:v>9</c:v>
                </c:pt>
                <c:pt idx="15" formatCode="0">
                  <c:v>21</c:v>
                </c:pt>
                <c:pt idx="16" formatCode="0">
                  <c:v>2</c:v>
                </c:pt>
                <c:pt idx="17" formatCode="0">
                  <c:v>6</c:v>
                </c:pt>
                <c:pt idx="18" formatCode="0">
                  <c:v>10</c:v>
                </c:pt>
                <c:pt idx="19" formatCode="0">
                  <c:v>19</c:v>
                </c:pt>
                <c:pt idx="20" formatCode="0">
                  <c:v>7</c:v>
                </c:pt>
                <c:pt idx="21" formatCode="0">
                  <c:v>6</c:v>
                </c:pt>
                <c:pt idx="22" formatCode="0">
                  <c:v>12</c:v>
                </c:pt>
                <c:pt idx="23" formatCode="0">
                  <c:v>9</c:v>
                </c:pt>
                <c:pt idx="24" formatCode="0">
                  <c:v>5</c:v>
                </c:pt>
                <c:pt idx="25" formatCode="0">
                  <c:v>4</c:v>
                </c:pt>
                <c:pt idx="26" formatCode="0">
                  <c:v>12</c:v>
                </c:pt>
                <c:pt idx="27" formatCode="0">
                  <c:v>1</c:v>
                </c:pt>
                <c:pt idx="28" formatCode="0">
                  <c:v>4</c:v>
                </c:pt>
                <c:pt idx="29" formatCode="0">
                  <c:v>7</c:v>
                </c:pt>
                <c:pt idx="30" formatCode="0">
                  <c:v>5</c:v>
                </c:pt>
                <c:pt idx="31" formatCode="0">
                  <c:v>15</c:v>
                </c:pt>
                <c:pt idx="32" formatCode="0">
                  <c:v>16</c:v>
                </c:pt>
                <c:pt idx="33" formatCode="0">
                  <c:v>23</c:v>
                </c:pt>
                <c:pt idx="34" formatCode="0">
                  <c:v>5</c:v>
                </c:pt>
                <c:pt idx="35" formatCode="0">
                  <c:v>4</c:v>
                </c:pt>
                <c:pt idx="36" formatCode="0">
                  <c:v>9</c:v>
                </c:pt>
                <c:pt idx="37" formatCode="0">
                  <c:v>5</c:v>
                </c:pt>
                <c:pt idx="38" formatCode="0">
                  <c:v>6</c:v>
                </c:pt>
                <c:pt idx="39" formatCode="0">
                  <c:v>4</c:v>
                </c:pt>
                <c:pt idx="40" formatCode="0">
                  <c:v>18</c:v>
                </c:pt>
                <c:pt idx="41" formatCode="0">
                  <c:v>5</c:v>
                </c:pt>
                <c:pt idx="42" formatCode="0">
                  <c:v>10</c:v>
                </c:pt>
                <c:pt idx="43" formatCode="0">
                  <c:v>2</c:v>
                </c:pt>
                <c:pt idx="44" formatCode="0">
                  <c:v>10</c:v>
                </c:pt>
                <c:pt idx="45" formatCode="0">
                  <c:v>12</c:v>
                </c:pt>
                <c:pt idx="46" formatCode="0">
                  <c:v>13</c:v>
                </c:pt>
                <c:pt idx="47" formatCode="0">
                  <c:v>21</c:v>
                </c:pt>
                <c:pt idx="48" formatCode="0">
                  <c:v>8</c:v>
                </c:pt>
                <c:pt idx="49" formatCode="0">
                  <c:v>4</c:v>
                </c:pt>
                <c:pt idx="50" formatCode="0">
                  <c:v>2</c:v>
                </c:pt>
                <c:pt idx="51" formatCode="0">
                  <c:v>5</c:v>
                </c:pt>
                <c:pt idx="52" formatCode="0">
                  <c:v>1</c:v>
                </c:pt>
                <c:pt idx="53" formatCode="0">
                  <c:v>3</c:v>
                </c:pt>
                <c:pt idx="54" formatCode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536640"/>
        <c:axId val="142232192"/>
      </c:barChart>
      <c:catAx>
        <c:axId val="141536640"/>
        <c:scaling>
          <c:orientation val="minMax"/>
        </c:scaling>
        <c:delete val="0"/>
        <c:axPos val="b"/>
        <c:majorTickMark val="out"/>
        <c:minorTickMark val="none"/>
        <c:tickLblPos val="nextTo"/>
        <c:crossAx val="142232192"/>
        <c:crosses val="autoZero"/>
        <c:auto val="1"/>
        <c:lblAlgn val="ctr"/>
        <c:lblOffset val="100"/>
        <c:noMultiLvlLbl val="0"/>
      </c:catAx>
      <c:valAx>
        <c:axId val="142232192"/>
        <c:scaling>
          <c:orientation val="minMax"/>
          <c:max val="9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153664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2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'B-EX-063'!$K$13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'B-EX-063'!$E$13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55200"/>
        <c:axId val="161969280"/>
      </c:barChart>
      <c:catAx>
        <c:axId val="161955200"/>
        <c:scaling>
          <c:orientation val="minMax"/>
        </c:scaling>
        <c:delete val="1"/>
        <c:axPos val="l"/>
        <c:majorTickMark val="out"/>
        <c:minorTickMark val="none"/>
        <c:tickLblPos val="none"/>
        <c:crossAx val="161969280"/>
        <c:crosses val="autoZero"/>
        <c:auto val="1"/>
        <c:lblAlgn val="ctr"/>
        <c:lblOffset val="100"/>
        <c:noMultiLvlLbl val="0"/>
      </c:catAx>
      <c:valAx>
        <c:axId val="16196928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19552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24" footer="0.31496062000000224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2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'B-EX-064'!$K$13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'B-EX-064'!$E$13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124544"/>
        <c:axId val="162126080"/>
      </c:barChart>
      <c:catAx>
        <c:axId val="162124544"/>
        <c:scaling>
          <c:orientation val="minMax"/>
        </c:scaling>
        <c:delete val="1"/>
        <c:axPos val="l"/>
        <c:majorTickMark val="out"/>
        <c:minorTickMark val="none"/>
        <c:tickLblPos val="none"/>
        <c:crossAx val="162126080"/>
        <c:crosses val="autoZero"/>
        <c:auto val="1"/>
        <c:lblAlgn val="ctr"/>
        <c:lblOffset val="100"/>
        <c:noMultiLvlLbl val="0"/>
      </c:catAx>
      <c:valAx>
        <c:axId val="16212608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212454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24" footer="0.31496062000000224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2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'B-EX-065'!$K$13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'B-EX-065'!$E$13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170752"/>
        <c:axId val="162172288"/>
      </c:barChart>
      <c:catAx>
        <c:axId val="162170752"/>
        <c:scaling>
          <c:orientation val="minMax"/>
        </c:scaling>
        <c:delete val="1"/>
        <c:axPos val="l"/>
        <c:majorTickMark val="out"/>
        <c:minorTickMark val="none"/>
        <c:tickLblPos val="none"/>
        <c:crossAx val="162172288"/>
        <c:crosses val="autoZero"/>
        <c:auto val="1"/>
        <c:lblAlgn val="ctr"/>
        <c:lblOffset val="100"/>
        <c:noMultiLvlLbl val="0"/>
      </c:catAx>
      <c:valAx>
        <c:axId val="16217228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217075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24" footer="0.31496062000000224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2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'B-EX-066'!$K$13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'B-EX-066'!$E$13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622464"/>
        <c:axId val="162652928"/>
      </c:barChart>
      <c:catAx>
        <c:axId val="162622464"/>
        <c:scaling>
          <c:orientation val="minMax"/>
        </c:scaling>
        <c:delete val="1"/>
        <c:axPos val="l"/>
        <c:majorTickMark val="out"/>
        <c:minorTickMark val="none"/>
        <c:tickLblPos val="none"/>
        <c:crossAx val="162652928"/>
        <c:crosses val="autoZero"/>
        <c:auto val="1"/>
        <c:lblAlgn val="ctr"/>
        <c:lblOffset val="100"/>
        <c:noMultiLvlLbl val="0"/>
      </c:catAx>
      <c:valAx>
        <c:axId val="16265292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262246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24" footer="0.31496062000000224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2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'B-EX-067'!$K$13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'B-EX-067'!$E$13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28672"/>
        <c:axId val="162830208"/>
      </c:barChart>
      <c:catAx>
        <c:axId val="162828672"/>
        <c:scaling>
          <c:orientation val="minMax"/>
        </c:scaling>
        <c:delete val="1"/>
        <c:axPos val="l"/>
        <c:majorTickMark val="out"/>
        <c:minorTickMark val="none"/>
        <c:tickLblPos val="none"/>
        <c:crossAx val="162830208"/>
        <c:crosses val="autoZero"/>
        <c:auto val="1"/>
        <c:lblAlgn val="ctr"/>
        <c:lblOffset val="100"/>
        <c:noMultiLvlLbl val="0"/>
      </c:catAx>
      <c:valAx>
        <c:axId val="16283020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282867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24" footer="0.31496062000000224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2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'B-SU-001'!$K$13</c:f>
              <c:numCache>
                <c:formatCode>0.00</c:formatCode>
                <c:ptCount val="1"/>
                <c:pt idx="0">
                  <c:v>12.977099236641221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'B-SU-001'!$E$13</c:f>
              <c:numCache>
                <c:formatCode>0.00</c:formatCode>
                <c:ptCount val="1"/>
                <c:pt idx="0">
                  <c:v>87.022900763358777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12864"/>
        <c:axId val="163814400"/>
      </c:barChart>
      <c:catAx>
        <c:axId val="163812864"/>
        <c:scaling>
          <c:orientation val="minMax"/>
        </c:scaling>
        <c:delete val="1"/>
        <c:axPos val="l"/>
        <c:majorTickMark val="out"/>
        <c:minorTickMark val="none"/>
        <c:tickLblPos val="none"/>
        <c:crossAx val="163814400"/>
        <c:crosses val="autoZero"/>
        <c:auto val="1"/>
        <c:lblAlgn val="ctr"/>
        <c:lblOffset val="100"/>
        <c:noMultiLvlLbl val="0"/>
      </c:catAx>
      <c:valAx>
        <c:axId val="16381440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381286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24" footer="0.31496062000000224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2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'B-EX-069'!$K$13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'B-EX-069'!$E$13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833344"/>
        <c:axId val="165855616"/>
      </c:barChart>
      <c:catAx>
        <c:axId val="165833344"/>
        <c:scaling>
          <c:orientation val="minMax"/>
        </c:scaling>
        <c:delete val="1"/>
        <c:axPos val="l"/>
        <c:majorTickMark val="out"/>
        <c:minorTickMark val="none"/>
        <c:tickLblPos val="none"/>
        <c:crossAx val="165855616"/>
        <c:crosses val="autoZero"/>
        <c:auto val="1"/>
        <c:lblAlgn val="ctr"/>
        <c:lblOffset val="100"/>
        <c:noMultiLvlLbl val="0"/>
      </c:catAx>
      <c:valAx>
        <c:axId val="16585561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583334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24" footer="0.31496062000000224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'B-SU-001'!$K$13</c:f>
              <c:numCache>
                <c:formatCode>0.00</c:formatCode>
                <c:ptCount val="1"/>
                <c:pt idx="0">
                  <c:v>12.977099236641221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'B-SU-001'!$E$13</c:f>
              <c:numCache>
                <c:formatCode>0.00</c:formatCode>
                <c:ptCount val="1"/>
                <c:pt idx="0">
                  <c:v>87.022900763358777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574336"/>
        <c:axId val="144575872"/>
      </c:barChart>
      <c:catAx>
        <c:axId val="144574336"/>
        <c:scaling>
          <c:orientation val="minMax"/>
        </c:scaling>
        <c:delete val="1"/>
        <c:axPos val="l"/>
        <c:majorTickMark val="out"/>
        <c:minorTickMark val="none"/>
        <c:tickLblPos val="none"/>
        <c:crossAx val="144575872"/>
        <c:crosses val="autoZero"/>
        <c:auto val="1"/>
        <c:lblAlgn val="ctr"/>
        <c:lblOffset val="100"/>
        <c:noMultiLvlLbl val="0"/>
      </c:catAx>
      <c:valAx>
        <c:axId val="14457587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45743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'B-SU-002'!$K$13</c:f>
              <c:numCache>
                <c:formatCode>0.00</c:formatCode>
                <c:ptCount val="1"/>
                <c:pt idx="0">
                  <c:v>40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'B-SU-002'!$E$13</c:f>
              <c:numCache>
                <c:formatCode>0.00</c:formatCode>
                <c:ptCount val="1"/>
                <c:pt idx="0">
                  <c:v>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556608"/>
        <c:axId val="147564032"/>
      </c:barChart>
      <c:catAx>
        <c:axId val="147556608"/>
        <c:scaling>
          <c:orientation val="minMax"/>
        </c:scaling>
        <c:delete val="1"/>
        <c:axPos val="l"/>
        <c:majorTickMark val="out"/>
        <c:minorTickMark val="none"/>
        <c:tickLblPos val="none"/>
        <c:crossAx val="147564032"/>
        <c:crosses val="autoZero"/>
        <c:auto val="1"/>
        <c:lblAlgn val="ctr"/>
        <c:lblOffset val="100"/>
        <c:noMultiLvlLbl val="0"/>
      </c:catAx>
      <c:valAx>
        <c:axId val="14756403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75566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8127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1714" y="1795461"/>
          <a:ext cx="16097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80975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323850</xdr:colOff>
      <xdr:row>0</xdr:row>
      <xdr:rowOff>9525</xdr:rowOff>
    </xdr:from>
    <xdr:to>
      <xdr:col>26</xdr:col>
      <xdr:colOff>304800</xdr:colOff>
      <xdr:row>25</xdr:row>
      <xdr:rowOff>114302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19049</xdr:rowOff>
    </xdr:from>
    <xdr:to>
      <xdr:col>13</xdr:col>
      <xdr:colOff>0</xdr:colOff>
      <xdr:row>25</xdr:row>
      <xdr:rowOff>123824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9524</xdr:colOff>
      <xdr:row>26</xdr:row>
      <xdr:rowOff>104774</xdr:rowOff>
    </xdr:from>
    <xdr:to>
      <xdr:col>12</xdr:col>
      <xdr:colOff>609599</xdr:colOff>
      <xdr:row>50</xdr:row>
      <xdr:rowOff>95249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51</xdr:row>
      <xdr:rowOff>66675</xdr:rowOff>
    </xdr:from>
    <xdr:to>
      <xdr:col>12</xdr:col>
      <xdr:colOff>600075</xdr:colOff>
      <xdr:row>75</xdr:row>
      <xdr:rowOff>47625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342899</xdr:colOff>
      <xdr:row>26</xdr:row>
      <xdr:rowOff>104775</xdr:rowOff>
    </xdr:from>
    <xdr:to>
      <xdr:col>26</xdr:col>
      <xdr:colOff>304800</xdr:colOff>
      <xdr:row>50</xdr:row>
      <xdr:rowOff>85725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342899</xdr:colOff>
      <xdr:row>51</xdr:row>
      <xdr:rowOff>57150</xdr:rowOff>
    </xdr:from>
    <xdr:to>
      <xdr:col>26</xdr:col>
      <xdr:colOff>314324</xdr:colOff>
      <xdr:row>75</xdr:row>
      <xdr:rowOff>95250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534650" y="26384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701214" y="1824036"/>
          <a:ext cx="16668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515600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544175" y="18669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9.bin"/><Relationship Id="rId4" Type="http://schemas.openxmlformats.org/officeDocument/2006/relationships/comments" Target="../comments2.x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0.bin"/><Relationship Id="rId4" Type="http://schemas.openxmlformats.org/officeDocument/2006/relationships/comments" Target="../comments3.xm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75"/>
  <sheetViews>
    <sheetView tabSelected="1" workbookViewId="0">
      <pane xSplit="1" ySplit="19" topLeftCell="B20" activePane="bottomRight" state="frozen"/>
      <selection pane="topRight" activeCell="B1" sqref="B1"/>
      <selection pane="bottomLeft" activeCell="A20" sqref="A20"/>
      <selection pane="bottomRight" activeCell="L30" sqref="L30"/>
    </sheetView>
  </sheetViews>
  <sheetFormatPr defaultRowHeight="15" x14ac:dyDescent="0.25"/>
  <cols>
    <col min="1" max="3" width="9.140625" style="68"/>
    <col min="4" max="4" width="10" style="68" customWidth="1"/>
    <col min="5" max="5" width="11.5703125" style="68" bestFit="1" customWidth="1"/>
    <col min="6" max="6" width="10.7109375" style="68" bestFit="1" customWidth="1"/>
    <col min="7" max="8" width="9.140625" style="68"/>
    <col min="9" max="9" width="11.28515625" style="68" customWidth="1"/>
    <col min="10" max="11" width="9.140625" style="68"/>
    <col min="12" max="12" width="9.85546875" style="68" bestFit="1" customWidth="1"/>
    <col min="13" max="15" width="9.140625" style="68"/>
    <col min="16" max="16" width="9.28515625" style="68" customWidth="1"/>
    <col min="17" max="17" width="9.140625" style="68"/>
    <col min="18" max="18" width="9.85546875" style="68" customWidth="1"/>
    <col min="19" max="19" width="9.140625" style="68" customWidth="1"/>
    <col min="20" max="20" width="9.85546875" style="68" customWidth="1"/>
    <col min="21" max="21" width="9.140625" style="68"/>
    <col min="22" max="22" width="13.85546875" style="68" customWidth="1"/>
    <col min="23" max="23" width="13" style="68" customWidth="1"/>
    <col min="24" max="16384" width="9.140625" style="68"/>
  </cols>
  <sheetData>
    <row r="1" spans="1:28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8" x14ac:dyDescent="0.25">
      <c r="A2" s="1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8" x14ac:dyDescent="0.25">
      <c r="A3" s="1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T3" s="163"/>
      <c r="U3" s="163"/>
      <c r="V3" s="163"/>
      <c r="W3" s="177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R4" s="126"/>
      <c r="S4" s="126"/>
      <c r="T4" s="160"/>
      <c r="U4" s="126"/>
      <c r="V4" s="126"/>
    </row>
    <row r="5" spans="1:28" ht="15" customHeight="1" x14ac:dyDescent="0.3">
      <c r="A5" s="1" t="s">
        <v>3</v>
      </c>
      <c r="B5" s="2"/>
      <c r="C5" s="3" t="s">
        <v>138</v>
      </c>
      <c r="D5" s="2" t="s">
        <v>4</v>
      </c>
      <c r="E5" s="1" t="s">
        <v>5</v>
      </c>
      <c r="F5" s="2"/>
      <c r="G5" s="127" t="s">
        <v>274</v>
      </c>
      <c r="H5" s="2"/>
      <c r="I5" s="69"/>
      <c r="J5" s="10"/>
      <c r="K5" s="66"/>
      <c r="L5" s="2"/>
      <c r="M5" s="260" t="s">
        <v>197</v>
      </c>
      <c r="N5" s="261"/>
      <c r="O5" s="261"/>
      <c r="P5" s="262"/>
      <c r="R5" s="164" t="s">
        <v>261</v>
      </c>
      <c r="S5" s="164"/>
      <c r="T5" s="164"/>
      <c r="U5" s="164"/>
      <c r="V5" s="164"/>
    </row>
    <row r="6" spans="1:28" ht="15.75" thickBot="1" x14ac:dyDescent="0.3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15" t="s">
        <v>194</v>
      </c>
      <c r="N6" s="216"/>
      <c r="O6" s="216" t="s">
        <v>198</v>
      </c>
      <c r="P6" s="217"/>
      <c r="R6" s="164"/>
      <c r="S6" s="164"/>
      <c r="T6" s="164"/>
      <c r="U6" s="164"/>
      <c r="V6" s="164"/>
    </row>
    <row r="7" spans="1:28" ht="15.75" thickBot="1" x14ac:dyDescent="0.3">
      <c r="A7" s="1" t="s">
        <v>145</v>
      </c>
      <c r="B7" s="2"/>
      <c r="C7" s="3">
        <v>55</v>
      </c>
      <c r="D7" s="208" t="s">
        <v>328</v>
      </c>
      <c r="E7" s="208"/>
      <c r="F7" s="208"/>
      <c r="G7" s="208"/>
      <c r="H7" s="208"/>
      <c r="I7" s="208"/>
      <c r="J7" s="208"/>
      <c r="K7" s="208"/>
      <c r="L7" s="2"/>
      <c r="M7" s="263">
        <f>K75</f>
        <v>1.0909090909090908</v>
      </c>
      <c r="N7" s="264"/>
      <c r="O7" s="265">
        <f>L75</f>
        <v>32.727272727272727</v>
      </c>
      <c r="P7" s="266"/>
      <c r="R7" s="164"/>
      <c r="S7" s="164"/>
      <c r="T7" s="164"/>
      <c r="U7" s="164"/>
      <c r="V7" s="164"/>
      <c r="Z7" s="106"/>
      <c r="AA7" s="106"/>
      <c r="AB7" s="106"/>
    </row>
    <row r="8" spans="1:28" x14ac:dyDescent="0.25">
      <c r="A8" s="1"/>
      <c r="B8" s="2"/>
      <c r="C8" s="4"/>
      <c r="D8" s="66"/>
      <c r="E8" s="66"/>
      <c r="F8" s="66"/>
      <c r="G8" s="66"/>
      <c r="H8" s="66"/>
      <c r="I8" s="66"/>
      <c r="J8" s="66"/>
      <c r="K8" s="66"/>
      <c r="L8" s="2"/>
      <c r="M8" s="2"/>
      <c r="N8" s="2"/>
      <c r="O8" s="2"/>
      <c r="P8" s="2"/>
      <c r="R8" s="164"/>
      <c r="S8" s="164"/>
      <c r="T8" s="164"/>
      <c r="U8" s="164"/>
      <c r="V8" s="164"/>
      <c r="Z8" s="106"/>
      <c r="AA8" s="106"/>
      <c r="AB8" s="106"/>
    </row>
    <row r="9" spans="1:28" ht="16.5" thickBot="1" x14ac:dyDescent="0.3">
      <c r="A9" s="1"/>
      <c r="B9" s="2"/>
      <c r="C9" s="66"/>
      <c r="D9" s="66"/>
      <c r="E9" s="66"/>
      <c r="F9" s="66"/>
      <c r="G9" s="66"/>
      <c r="H9" s="66"/>
      <c r="I9" s="66"/>
      <c r="J9" s="66"/>
      <c r="K9" s="66"/>
      <c r="L9" s="2"/>
      <c r="M9" s="2"/>
      <c r="N9" s="2"/>
      <c r="O9" s="2"/>
      <c r="P9" s="2"/>
      <c r="R9" s="279" t="s">
        <v>262</v>
      </c>
      <c r="S9" s="279"/>
      <c r="T9" s="279"/>
      <c r="U9" s="279"/>
      <c r="V9" s="279"/>
      <c r="W9" s="165"/>
      <c r="Z9" s="106"/>
      <c r="AA9" s="107"/>
      <c r="AB9" s="106"/>
    </row>
    <row r="10" spans="1:28" x14ac:dyDescent="0.25">
      <c r="A10" s="227" t="s">
        <v>217</v>
      </c>
      <c r="B10" s="228"/>
      <c r="C10" s="228"/>
      <c r="D10" s="229"/>
      <c r="E10" s="63"/>
      <c r="F10" s="66"/>
      <c r="G10" s="218" t="s">
        <v>216</v>
      </c>
      <c r="H10" s="219"/>
      <c r="I10" s="219"/>
      <c r="J10" s="220"/>
      <c r="K10" s="60"/>
      <c r="L10" s="2"/>
      <c r="M10" s="209" t="s">
        <v>215</v>
      </c>
      <c r="N10" s="210"/>
      <c r="O10" s="210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Z10" s="106"/>
      <c r="AA10" s="106"/>
      <c r="AB10" s="106"/>
    </row>
    <row r="11" spans="1:28" x14ac:dyDescent="0.25">
      <c r="A11" s="230"/>
      <c r="B11" s="231"/>
      <c r="C11" s="231"/>
      <c r="D11" s="232"/>
      <c r="E11" s="157">
        <f>('B-SU-001'!E11+'B-SU-002'!E11+'B-SU-003'!E11+'B-SU-004'!E11+'B-SU-005'!E11+'B-SU-006'!E11+'B-SU-007'!E11+'B-SU-008'!E11+'B-SU-009'!E11+'B-SU-010'!E11+'B-SU-012'!E11+'B-SU-013'!E11+'B-SU-014'!E11+'B-SU-015'!E11+'B-SU-016'!E11+'B-SU-017'!E11+'B-SU-018'!E11+'B-SU-019'!E11+'B-SU-020'!E11+'B-SU-021'!E11+'B-SU-022'!E11+'B-SU-023'!E11+'B-SU-024'!E11+'B-SU-025'!E11+'B-SU-026'!E11+'B-SU-027'!E11+'B-SU-028'!E11+'B-SU-029'!E11+'B-SU-030'!E11+'B-SU-031'!E11+'B-SU-032'!E11+'B-SU-033'!E11+'B-SU-034'!E11+'B-SU-035'!E11+'B-SU-037'!E11+'B-SU-038'!E11+'B-SU-039'!E11+'B-SU-040'!E11+'B-SU-041'!E11+'B-SU-042'!E11+'B-SU-043'!E11+'B-SU-044'!E11+'B-SU-045'!E11+'B-SU-046'!E11+'B-SU-047'!E11+'B-SU-048'!E11+'B-SU-049'!E11+'B-SU-050'!E11+'B-SU-051'!E11+'B-SU-052'!E11+'B-SU-053'!E11+'B-SU-054'!E11+'B-SU-055'!E11+'B-SU-056'!E11+'B-SU-057'!E11+'B-SU-058'!E11+'B-SU-059'!E11+'B-SU-060'!E11+'B-SU-061'!E11+'B-EX-062'!E11)/C7</f>
        <v>153.25454545454545</v>
      </c>
      <c r="F11" s="66"/>
      <c r="G11" s="221"/>
      <c r="H11" s="222"/>
      <c r="I11" s="222"/>
      <c r="J11" s="223"/>
      <c r="K11" s="156">
        <f>('B-SU-001'!K11+'B-SU-002'!K11+'B-SU-003'!K11+'B-SU-004'!K11+'B-SU-005'!K11+'B-SU-006'!K11+'B-SU-007'!K11+'B-SU-008'!K11+'B-SU-009'!K11+'B-SU-010'!K11+'B-SU-011'!K11+'B-SU-012'!K11+'B-SU-013'!K11+'B-SU-014'!K11+'B-SU-015'!K11+'B-SU-016'!K11+'B-SU-017'!K11+'B-SU-018'!K11+'B-SU-019'!K11+'B-SU-020'!K11+'B-SU-021'!K11+'B-SU-022'!K11+'B-SU-023'!K11+'B-SU-024'!K11+'B-SU-025'!K11+'B-SU-026'!K11+'B-SU-027'!K11+'B-SU-028'!K11+'B-SU-029'!K11+'B-SU-030'!K11+'B-SU-031'!K11+'B-SU-032'!K11+'B-SU-033'!K11+'B-SU-034'!K11+'B-SU-035'!K11+'B-SU-036'!K11+'B-SU-037'!K11+'B-SU-038'!K11+'B-SU-039'!K11+'B-SU-040'!K11+'B-SU-041'!K11+'B-SU-042'!K11+'B-SU-043'!K11+'B-SU-044'!K11+'B-SU-045'!K11+'B-SU-046'!K11+'B-SU-047'!K11+'B-SU-048'!K11+'B-SU-049'!K11+'B-SU-050'!K11+'B-SU-051'!K11+'B-SU-052'!K11+'B-SU-053'!K11+'B-SU-054'!K11+'B-SU-055'!K11+'B-SU-056'!K11+'B-SU-057'!K11+'B-SU-058'!K11+'B-SU-059'!K11+'B-SU-060'!K11+'B-SU-061'!K11+'B-EX-062'!K11)/C7</f>
        <v>59.454545454545453</v>
      </c>
      <c r="L11" s="2"/>
      <c r="M11" s="211"/>
      <c r="N11" s="212"/>
      <c r="O11" s="212"/>
      <c r="P11" s="72">
        <f>E11+K11</f>
        <v>212.70909090909089</v>
      </c>
      <c r="Q11" s="168"/>
      <c r="R11" s="169" t="s">
        <v>265</v>
      </c>
      <c r="S11" s="106"/>
      <c r="T11" s="159"/>
      <c r="U11" s="161"/>
      <c r="V11" s="170"/>
      <c r="W11" s="10"/>
      <c r="Z11" s="106"/>
      <c r="AA11" s="107"/>
      <c r="AB11" s="106"/>
    </row>
    <row r="12" spans="1:28" ht="15.75" thickBot="1" x14ac:dyDescent="0.3">
      <c r="A12" s="233"/>
      <c r="B12" s="234"/>
      <c r="C12" s="234"/>
      <c r="D12" s="235"/>
      <c r="E12" s="65"/>
      <c r="F12" s="66"/>
      <c r="G12" s="224"/>
      <c r="H12" s="225"/>
      <c r="I12" s="225"/>
      <c r="J12" s="226"/>
      <c r="K12" s="62"/>
      <c r="L12" s="2"/>
      <c r="M12" s="213"/>
      <c r="N12" s="214"/>
      <c r="O12" s="214"/>
      <c r="P12" s="59"/>
      <c r="R12" s="171" t="s">
        <v>266</v>
      </c>
      <c r="S12" s="10"/>
      <c r="T12" s="10"/>
      <c r="U12" s="10"/>
      <c r="V12" s="106"/>
      <c r="W12" s="106"/>
      <c r="Z12" s="106"/>
      <c r="AA12" s="106"/>
      <c r="AB12" s="106"/>
    </row>
    <row r="13" spans="1:28" x14ac:dyDescent="0.25">
      <c r="A13" s="1"/>
      <c r="B13" s="2"/>
      <c r="C13" s="66"/>
      <c r="D13" s="11" t="s">
        <v>12</v>
      </c>
      <c r="E13" s="155">
        <f>E11*100/P11</f>
        <v>72.048893067783567</v>
      </c>
      <c r="F13" s="66"/>
      <c r="G13" s="66"/>
      <c r="H13" s="66"/>
      <c r="I13" s="66"/>
      <c r="J13" s="11" t="s">
        <v>12</v>
      </c>
      <c r="K13" s="154">
        <f>K11*100/P11</f>
        <v>27.95110693221643</v>
      </c>
      <c r="L13" s="2"/>
      <c r="M13" s="2"/>
      <c r="N13" s="2"/>
      <c r="O13" s="2"/>
      <c r="P13" s="2"/>
      <c r="R13" s="172" t="s">
        <v>267</v>
      </c>
      <c r="S13" s="106"/>
      <c r="T13" s="106"/>
      <c r="U13" s="106"/>
      <c r="V13" s="173"/>
      <c r="W13" s="106"/>
    </row>
    <row r="14" spans="1:28" ht="15.75" thickBot="1" x14ac:dyDescent="0.3">
      <c r="A14" s="1"/>
      <c r="B14" s="2"/>
      <c r="C14" s="66"/>
      <c r="D14" s="66"/>
      <c r="E14" s="12"/>
      <c r="F14" s="71"/>
      <c r="G14" s="66"/>
      <c r="H14" s="66"/>
      <c r="I14" s="66"/>
      <c r="J14" s="66"/>
      <c r="K14" s="12"/>
      <c r="L14" s="2"/>
      <c r="M14" s="2"/>
      <c r="N14" s="2"/>
      <c r="O14" s="2"/>
      <c r="P14" s="2"/>
      <c r="Q14" s="2"/>
      <c r="R14" s="174" t="s">
        <v>261</v>
      </c>
      <c r="S14" s="175"/>
      <c r="T14" s="281" t="s">
        <v>271</v>
      </c>
      <c r="U14" s="282"/>
      <c r="V14" s="283"/>
    </row>
    <row r="15" spans="1:28" ht="18" customHeight="1" x14ac:dyDescent="0.25">
      <c r="A15" s="236" t="s">
        <v>218</v>
      </c>
      <c r="B15" s="237"/>
      <c r="C15" s="13"/>
      <c r="D15" s="242" t="s">
        <v>14</v>
      </c>
      <c r="E15" s="243"/>
      <c r="F15" s="103"/>
      <c r="G15" s="236" t="s">
        <v>15</v>
      </c>
      <c r="H15" s="237"/>
      <c r="I15" s="13"/>
      <c r="J15" s="248" t="s">
        <v>180</v>
      </c>
      <c r="K15" s="249"/>
      <c r="L15" s="102"/>
      <c r="M15" s="254" t="s">
        <v>179</v>
      </c>
      <c r="N15" s="255"/>
      <c r="O15" s="13"/>
      <c r="P15" s="2"/>
      <c r="Q15" s="176"/>
      <c r="R15" s="176"/>
      <c r="S15" s="176"/>
      <c r="T15" s="176"/>
      <c r="U15" s="176"/>
      <c r="V15" s="176"/>
      <c r="W15" s="176"/>
    </row>
    <row r="16" spans="1:28" ht="18" x14ac:dyDescent="0.25">
      <c r="A16" s="238"/>
      <c r="B16" s="239"/>
      <c r="C16" s="137">
        <f>('B-SU-001'!C16+'B-SU-002'!C16+'B-SU-003'!C16+'B-SU-004'!C16+'B-SU-005'!C16+'B-SU-006'!C16+'B-SU-007'!C16+'B-SU-008'!C16+'B-SU-009'!C16+'B-SU-010'!C16+'B-SU-012'!C16+'B-SU-013'!C16+'B-SU-014'!C16+'B-SU-015'!C16+'B-SU-016'!C16+'B-SU-017'!C16+'B-SU-018'!C16+'B-SU-019'!C16+'B-SU-020'!C16+'B-SU-021'!C16+'B-SU-022'!C16+'B-SU-023'!C16+'B-SU-024'!C16+'B-SU-025'!C16+'B-SU-026'!C16+'B-SU-027'!C16+'B-SU-028'!C16+'B-SU-029'!C16+'B-SU-030'!C16+'B-SU-031'!C16+'B-SU-032'!C16+'B-SU-033'!C16+'B-SU-034'!C16+'B-SU-035'!C16+'B-SU-037'!C16+'B-SU-038'!C16+'B-SU-039'!C16+'B-SU-040'!C16+'B-SU-041'!C16+'B-SU-042'!C16+'B-SU-043'!C16+'B-SU-044'!C16+'B-SU-045'!C16+'B-SU-046'!C16+'B-SU-047'!C16+'B-SU-048'!C16+'B-SU-049'!C16+'B-SU-050'!C16+'B-SU-051'!C16+'B-SU-052'!C16+'B-SU-053'!C16+'B-SU-054'!C16+'B-SU-055'!C16+'B-SU-056'!C16+'B-SU-057'!C16+'B-SU-058'!C16+'B-SU-059'!C16+'B-SU-060'!C16+'B-SU-061'!C16+'B-EX-062'!C16)/C7</f>
        <v>22.345454545454544</v>
      </c>
      <c r="D16" s="244"/>
      <c r="E16" s="245"/>
      <c r="F16" s="138">
        <f>('B-SU-001'!F16+'B-SU-002'!F16+'B-SU-003'!F16+'B-SU-004'!F16+'B-SU-005'!F16+'B-SU-006'!F16+'B-SU-007'!F16+'B-SU-008'!F16+'B-SU-009'!F16+'B-SU-010'!F16+'B-SU-012'!F16+'B-SU-013'!F16+'B-SU-014'!F16+'B-SU-015'!F16+'B-SU-016'!F16+'B-SU-017'!F16+'B-SU-018'!F16+'B-SU-019'!F16+'B-SU-020'!F16+'B-SU-021'!F16+'B-SU-022'!F16+'B-SU-023'!F16+'B-SU-024'!F16+'B-SU-025'!F16+'B-SU-026'!F16+'B-SU-027'!F16+'B-SU-028'!F16+'B-SU-029'!F16+'B-SU-030'!F16+'B-SU-031'!F16+'B-SU-032'!F16+'B-SU-033'!F16+'B-SU-034'!F16+'B-SU-035'!F16+'B-SU-037'!F16+'B-SU-038'!F16+'B-SU-039'!F16+'B-SU-040'!F16+'B-SU-041'!F16+'B-SU-042'!F16+'B-SU-043'!F16+'B-SU-044'!F16+'B-SU-045'!F16+'B-SU-046'!F16+'B-SU-047'!F16+'B-SU-048'!F16+'B-SU-049'!F16+'B-SU-050'!F16+'B-SU-051'!F16+'B-SU-052'!F16+'B-SU-053'!F16+'B-SU-054'!F16+'B-SU-055'!F16+'B-SU-056'!F16+'B-SU-057'!F16+'B-SU-058'!F16+'B-SU-059'!F16+'B-SU-060'!F16+'B-SU-061'!F16+'B-EX-062'!F16)/C7</f>
        <v>40.672727272727272</v>
      </c>
      <c r="G16" s="238"/>
      <c r="H16" s="239"/>
      <c r="I16" s="137">
        <f>('B-SU-001'!I16+'B-SU-002'!I16+'B-SU-003'!I16+'B-SU-004'!I16+'B-SU-005'!I16+'B-SU-006'!I16+'B-SU-007'!I16+'B-SU-008'!I16+'B-SU-009'!I16+'B-SU-010'!I16+'B-SU-012'!I16+'B-SU-013'!I16+'B-SU-014'!I16+'B-SU-015'!I16+'B-SU-016'!I16+'B-SU-017'!I16+'B-SU-018'!I16+'B-SU-019'!I16+'B-SU-020'!I16+'B-SU-021'!I16+'B-SU-022'!I16+'B-SU-023'!I16+'B-SU-024'!I16+'B-SU-025'!I16+'B-SU-026'!I16+'B-SU-027'!I16+'B-SU-028'!I16+'B-SU-029'!I16+'B-SU-030'!I16+'B-SU-031'!I16+'B-SU-032'!I16+'B-SU-033'!I16+'B-SU-034'!I16+'B-SU-035'!I16+'B-SU-037'!I16+'B-SU-038'!I16+'B-SU-039'!I16+'B-SU-040'!I16+'B-SU-041'!I16+'B-SU-042'!I16+'B-SU-043'!I16+'B-SU-044'!I16+'B-SU-045'!I16+'B-SU-046'!I16+'B-SU-047'!I16+'B-SU-048'!I16+'B-SU-049'!I16+'B-SU-050'!I16+'B-SU-051'!I16+'B-SU-052'!I16+'B-SU-053'!I16+'B-SU-054'!I16+'B-SU-055'!I16+'B-SU-056'!I16+'B-SU-057'!I16+'B-SU-058'!I16+'B-SU-059'!I16+'B-SU-060'!I16+'B-SU-061'!I16+'B-EX-062'!I16)/C7</f>
        <v>143.12727272727273</v>
      </c>
      <c r="J16" s="250"/>
      <c r="K16" s="251"/>
      <c r="L16" s="138">
        <f>('B-SU-001'!L16+'B-SU-002'!L16+'B-SU-003'!L16+'B-SU-004'!L16+'B-SU-005'!L16+'B-SU-006'!L16+'B-SU-007'!L16+'B-SU-008'!L16+'B-SU-009'!L16+'B-SU-010'!L16+'B-SU-012'!L16+'B-SU-013'!L16+'B-SU-014'!L16+'B-SU-015'!L16+'B-SU-016'!L16+'B-SU-017'!L16+'B-SU-018'!L16+'B-SU-019'!L16+'B-SU-020'!L16+'B-SU-021'!L16+'B-SU-022'!L16+'B-SU-023'!L16+'B-SU-024'!L16+'B-SU-025'!L16+'B-SU-026'!L16+'B-SU-027'!L16+'B-SU-028'!L16+'B-SU-029'!L16+'B-SU-030'!L16+'B-SU-031'!L16+'B-SU-032'!L16+'B-SU-033'!L16+'B-SU-034'!L16+'B-SU-035'!L16+'B-SU-037'!L16+'B-SU-038'!L16+'B-SU-039'!L16+'B-SU-040'!L16+'B-SU-041'!L16+'B-SU-042'!L16+'B-SU-043'!L16+'B-SU-044'!L16+'B-SU-045'!L16+'B-SU-046'!L16+'B-SU-047'!L16+'B-SU-048'!L16+'B-SU-049'!L16+'B-SU-050'!L16+'B-SU-051'!L16+'B-SU-052'!L16+'B-SU-053'!L16+'B-SU-054'!L16+'B-SU-055'!L16+'B-SU-056'!L16+'B-SU-057'!L16+'B-SU-058'!L16+'B-SU-059'!L16+'B-SU-060'!L16+'B-SU-061'!L16+'B-EX-062'!L16)/C7</f>
        <v>19.890909090909091</v>
      </c>
      <c r="M16" s="256"/>
      <c r="N16" s="257"/>
      <c r="O16" s="137">
        <f>('B-SU-001'!O16+'B-SU-002'!O16+'B-SU-003'!O16+'B-SU-004'!O16+'B-SU-005'!O16+'B-SU-006'!O16+'B-SU-007'!O16+'B-SU-008'!O16+'B-SU-009'!O16+'B-SU-010'!O16+'B-SU-012'!O16+'B-SU-013'!O16+'B-SU-014'!O16+'B-SU-015'!O16+'B-SU-016'!O16+'B-SU-017'!O16+'B-SU-018'!O16+'B-SU-019'!O16+'B-SU-020'!O16+'B-SU-021'!O16+'B-SU-022'!O16+'B-SU-023'!O16+'B-SU-024'!O16+'B-SU-025'!O16+'B-SU-026'!O16+'B-SU-027'!O16+'B-SU-028'!O16+'B-SU-029'!O16+'B-SU-030'!O16+'B-SU-031'!O16+'B-SU-032'!O16+'B-SU-033'!O16+'B-SU-034'!O16+'B-SU-035'!O16+'B-SU-037'!O16+'B-SU-038'!O16+'B-SU-039'!O16+'B-SU-040'!O16+'B-SU-041'!O16+'B-SU-042'!O16+'B-SU-043'!O16+'B-SU-044'!O16+'B-SU-045'!O16+'B-SU-046'!O16+'B-SU-047'!O16+'B-SU-048'!O16+'B-SU-049'!O16+'B-SU-050'!O16+'B-SU-051'!O16+'B-SU-052'!O16+'B-SU-053'!O16+'B-SU-054'!O16+'B-SU-055'!O16+'B-SU-056'!O16+'B-SU-057'!O16+'B-SU-058'!O16+'B-SU-059'!O16+'B-SU-060'!O16+'B-SU-061'!O16+'B-EX-062'!O16)/C7</f>
        <v>7.581818181818182</v>
      </c>
      <c r="P16" s="2"/>
      <c r="Q16" s="2"/>
      <c r="V16" s="105"/>
    </row>
    <row r="17" spans="1:26" ht="18.75" thickBot="1" x14ac:dyDescent="0.3">
      <c r="A17" s="240"/>
      <c r="B17" s="241"/>
      <c r="C17" s="18"/>
      <c r="D17" s="246"/>
      <c r="E17" s="247"/>
      <c r="F17" s="104"/>
      <c r="G17" s="240"/>
      <c r="H17" s="241"/>
      <c r="I17" s="18"/>
      <c r="J17" s="252"/>
      <c r="K17" s="253"/>
      <c r="L17" s="104"/>
      <c r="M17" s="258"/>
      <c r="N17" s="259"/>
      <c r="O17" s="20"/>
      <c r="P17" s="2"/>
      <c r="Q17" s="2"/>
    </row>
    <row r="18" spans="1:26" ht="15.75" thickBot="1" x14ac:dyDescent="0.3">
      <c r="A18" s="1"/>
      <c r="B18" s="2"/>
      <c r="C18" s="66"/>
      <c r="D18" s="66"/>
      <c r="E18" s="66"/>
      <c r="F18" s="66"/>
      <c r="G18" s="66"/>
      <c r="H18" s="66"/>
      <c r="I18" s="66"/>
      <c r="J18" s="66"/>
      <c r="K18" s="66"/>
      <c r="L18" s="2"/>
      <c r="M18" s="2"/>
      <c r="N18" s="2"/>
      <c r="O18" s="2"/>
      <c r="P18" s="2"/>
      <c r="Q18" s="2"/>
    </row>
    <row r="19" spans="1:26" ht="15.75" thickBot="1" x14ac:dyDescent="0.3">
      <c r="A19" s="128" t="s">
        <v>214</v>
      </c>
      <c r="B19" s="90" t="s">
        <v>190</v>
      </c>
      <c r="C19" s="80" t="s">
        <v>191</v>
      </c>
      <c r="D19" s="80" t="s">
        <v>181</v>
      </c>
      <c r="E19" s="80" t="s">
        <v>182</v>
      </c>
      <c r="F19" s="80" t="s">
        <v>183</v>
      </c>
      <c r="G19" s="80" t="s">
        <v>184</v>
      </c>
      <c r="H19" s="95" t="s">
        <v>185</v>
      </c>
      <c r="I19" s="98" t="s">
        <v>192</v>
      </c>
      <c r="J19" s="96" t="s">
        <v>189</v>
      </c>
      <c r="K19" s="99" t="s">
        <v>186</v>
      </c>
      <c r="L19" s="98" t="s">
        <v>188</v>
      </c>
      <c r="M19" s="269" t="s">
        <v>209</v>
      </c>
      <c r="N19" s="270"/>
      <c r="O19" s="81" t="s">
        <v>210</v>
      </c>
      <c r="P19" s="115" t="s">
        <v>219</v>
      </c>
      <c r="Q19" s="116" t="s">
        <v>220</v>
      </c>
      <c r="R19" s="116" t="s">
        <v>221</v>
      </c>
    </row>
    <row r="20" spans="1:26" ht="15.75" thickBot="1" x14ac:dyDescent="0.3">
      <c r="A20" s="139" t="s">
        <v>329</v>
      </c>
      <c r="B20" s="141">
        <f>'B-SU-001'!E13</f>
        <v>87.022900763358777</v>
      </c>
      <c r="C20" s="142">
        <f>'B-SU-001'!K13</f>
        <v>12.977099236641221</v>
      </c>
      <c r="D20" s="117">
        <f>'B-SU-001'!C16</f>
        <v>25</v>
      </c>
      <c r="E20" s="117">
        <f>'B-SU-001'!F16</f>
        <v>52</v>
      </c>
      <c r="F20" s="117">
        <f>'B-SU-001'!I16</f>
        <v>60</v>
      </c>
      <c r="G20" s="117">
        <f>'B-SU-001'!L16</f>
        <v>27</v>
      </c>
      <c r="H20" s="118">
        <f>'B-SU-001'!O16</f>
        <v>5</v>
      </c>
      <c r="I20" s="152" t="str">
        <f>IF(J20=1,"Graduado",IF(J20=2,"Especialista",IF(J20=3,"Mestre",IF(J20=4,"Doutor",IF(J20=5,"Pós-Doutor")))))</f>
        <v>Doutor</v>
      </c>
      <c r="J20" s="117">
        <f>'B-SU-001'!C7</f>
        <v>4</v>
      </c>
      <c r="K20" s="142" t="str">
        <f>'B-SU-001'!M7</f>
        <v>Não</v>
      </c>
      <c r="L20" s="142" t="str">
        <f>'B-SU-001'!O7</f>
        <v>Sim</v>
      </c>
      <c r="M20" s="267" t="s">
        <v>202</v>
      </c>
      <c r="N20" s="267"/>
      <c r="O20" s="118" t="s">
        <v>207</v>
      </c>
      <c r="P20" s="91" t="str">
        <f>'B-SU-001'!R17</f>
        <v>CLT-H</v>
      </c>
      <c r="Q20" s="117">
        <f>'B-SU-001'!S17</f>
        <v>30</v>
      </c>
      <c r="R20" s="118" t="str">
        <f>'B-SU-001'!T17</f>
        <v>Assistente</v>
      </c>
      <c r="V20" s="158" t="s">
        <v>176</v>
      </c>
      <c r="W20" s="114" t="s">
        <v>177</v>
      </c>
      <c r="X20" s="81" t="s">
        <v>12</v>
      </c>
      <c r="Y20" s="2"/>
    </row>
    <row r="21" spans="1:26" x14ac:dyDescent="0.25">
      <c r="A21" s="140" t="s">
        <v>330</v>
      </c>
      <c r="B21" s="143">
        <f>'B-SU-002'!E13</f>
        <v>60</v>
      </c>
      <c r="C21" s="94">
        <f>'B-SU-002'!K13</f>
        <v>40</v>
      </c>
      <c r="D21" s="135">
        <f>'B-SU-002'!C16</f>
        <v>22</v>
      </c>
      <c r="E21" s="135">
        <f>'B-SU-002'!F16</f>
        <v>27</v>
      </c>
      <c r="F21" s="135">
        <f>'B-SU-002'!I16</f>
        <v>120</v>
      </c>
      <c r="G21" s="135">
        <f>'B-SU-002'!L16</f>
        <v>11</v>
      </c>
      <c r="H21" s="144">
        <f>'B-SU-002'!O16</f>
        <v>7</v>
      </c>
      <c r="I21" s="97" t="str">
        <f t="shared" ref="I21:I74" si="0">IF(J21=1,"Graduado",IF(J21=2,"Especialista",IF(J21=3,"Mestre",IF(J21=4,"Doutor",IF(J21=5,"Pós-Doutor")))))</f>
        <v>Mestre</v>
      </c>
      <c r="J21" s="134">
        <f>'B-SU-002'!C7</f>
        <v>3</v>
      </c>
      <c r="K21" s="93" t="str">
        <f>'B-SU-002'!M7</f>
        <v>Não</v>
      </c>
      <c r="L21" s="93" t="str">
        <f>'B-SU-002'!O7</f>
        <v>Sim</v>
      </c>
      <c r="M21" s="268" t="s">
        <v>206</v>
      </c>
      <c r="N21" s="268"/>
      <c r="O21" s="119" t="s">
        <v>208</v>
      </c>
      <c r="P21" s="85" t="str">
        <f>'B-SU-002'!R17</f>
        <v>CLT</v>
      </c>
      <c r="Q21" s="134">
        <f>'B-SU-002'!S17</f>
        <v>40</v>
      </c>
      <c r="R21" s="119" t="str">
        <f>'B-SU-002'!T17</f>
        <v>Ajudante</v>
      </c>
      <c r="V21" s="75" t="s">
        <v>171</v>
      </c>
      <c r="W21" s="91">
        <v>3</v>
      </c>
      <c r="X21" s="82">
        <f>W21*100/$W$26</f>
        <v>5.4545454545454541</v>
      </c>
      <c r="Y21" s="2"/>
    </row>
    <row r="22" spans="1:26" x14ac:dyDescent="0.25">
      <c r="A22" s="140" t="s">
        <v>331</v>
      </c>
      <c r="B22" s="143">
        <f>'B-SU-003'!E13</f>
        <v>48.837209302325583</v>
      </c>
      <c r="C22" s="94">
        <f>'B-SU-003'!K13</f>
        <v>51.162790697674417</v>
      </c>
      <c r="D22" s="135">
        <f>'B-SU-003'!C16</f>
        <v>21</v>
      </c>
      <c r="E22" s="135">
        <f>'B-SU-003'!F16</f>
        <v>85</v>
      </c>
      <c r="F22" s="135">
        <f>'B-SU-003'!I16</f>
        <v>80</v>
      </c>
      <c r="G22" s="135">
        <f>'B-SU-003'!L16</f>
        <v>2</v>
      </c>
      <c r="H22" s="144">
        <f>'B-SU-003'!O16</f>
        <v>1</v>
      </c>
      <c r="I22" s="97" t="str">
        <f t="shared" si="0"/>
        <v>Pós-Doutor</v>
      </c>
      <c r="J22" s="134">
        <f>'B-SU-003'!C7</f>
        <v>5</v>
      </c>
      <c r="K22" s="93" t="str">
        <f>'B-SU-003'!M7</f>
        <v>Não</v>
      </c>
      <c r="L22" s="93" t="str">
        <f>'B-SU-003'!O7</f>
        <v>Não</v>
      </c>
      <c r="M22" s="268" t="s">
        <v>206</v>
      </c>
      <c r="N22" s="268"/>
      <c r="O22" s="119" t="s">
        <v>208</v>
      </c>
      <c r="P22" s="85" t="str">
        <f>'B-SU-003'!R17</f>
        <v>CLT-H</v>
      </c>
      <c r="Q22" s="134">
        <f>'B-SU-003'!S17</f>
        <v>26</v>
      </c>
      <c r="R22" s="119" t="str">
        <f>'B-SU-003'!T17</f>
        <v>Adjunto</v>
      </c>
      <c r="V22" s="79" t="s">
        <v>172</v>
      </c>
      <c r="W22" s="83">
        <v>14</v>
      </c>
      <c r="X22" s="84">
        <f>W22*100/$W$26</f>
        <v>25.454545454545453</v>
      </c>
    </row>
    <row r="23" spans="1:26" x14ac:dyDescent="0.25">
      <c r="A23" s="140" t="s">
        <v>332</v>
      </c>
      <c r="B23" s="145">
        <f>'B-SU-004'!E13</f>
        <v>66.666666666666671</v>
      </c>
      <c r="C23" s="93">
        <f>'B-SU-004'!K13</f>
        <v>33.333333333333336</v>
      </c>
      <c r="D23" s="101">
        <f>'B-SU-004'!C16</f>
        <v>23</v>
      </c>
      <c r="E23" s="101">
        <f>'B-SU-004'!F16</f>
        <v>16</v>
      </c>
      <c r="F23" s="101">
        <f>'B-SU-004'!I16</f>
        <v>184</v>
      </c>
      <c r="G23" s="101">
        <f>'B-SU-004'!L16</f>
        <v>9</v>
      </c>
      <c r="H23" s="146">
        <f>'B-SU-004'!O16</f>
        <v>4</v>
      </c>
      <c r="I23" s="97" t="str">
        <f t="shared" si="0"/>
        <v>Especialista</v>
      </c>
      <c r="J23" s="134">
        <f>'B-SU-004'!C7</f>
        <v>2</v>
      </c>
      <c r="K23" s="93" t="str">
        <f>'B-SU-004'!M7</f>
        <v>Não</v>
      </c>
      <c r="L23" s="93" t="str">
        <f>'B-SU-004'!O7</f>
        <v>Não</v>
      </c>
      <c r="M23" s="268" t="s">
        <v>201</v>
      </c>
      <c r="N23" s="268"/>
      <c r="O23" s="119" t="s">
        <v>205</v>
      </c>
      <c r="P23" s="85" t="str">
        <f>'B-SU-004'!R17</f>
        <v>Outro</v>
      </c>
      <c r="Q23" s="134">
        <f>'B-SU-004'!S17</f>
        <v>12</v>
      </c>
      <c r="R23" s="119" t="str">
        <f>'B-SU-004'!T17</f>
        <v>Assistente</v>
      </c>
      <c r="V23" s="76" t="s">
        <v>173</v>
      </c>
      <c r="W23" s="85">
        <v>25</v>
      </c>
      <c r="X23" s="86">
        <f>W23*100/$W$26</f>
        <v>45.454545454545453</v>
      </c>
    </row>
    <row r="24" spans="1:26" x14ac:dyDescent="0.25">
      <c r="A24" s="140" t="s">
        <v>333</v>
      </c>
      <c r="B24" s="143">
        <f>'B-SU-005'!E13</f>
        <v>74.418604651162795</v>
      </c>
      <c r="C24" s="94">
        <f>'B-SU-005'!K13</f>
        <v>25.581395348837209</v>
      </c>
      <c r="D24" s="100">
        <f>'B-SU-005'!C16</f>
        <v>23</v>
      </c>
      <c r="E24" s="100">
        <f>'B-SU-005'!F16</f>
        <v>36</v>
      </c>
      <c r="F24" s="100">
        <f>'B-SU-005'!I16</f>
        <v>393</v>
      </c>
      <c r="G24" s="100">
        <f>'B-SU-005'!L16</f>
        <v>11</v>
      </c>
      <c r="H24" s="147">
        <f>'B-SU-005'!O16</f>
        <v>5</v>
      </c>
      <c r="I24" s="97" t="str">
        <f t="shared" si="0"/>
        <v>Mestre</v>
      </c>
      <c r="J24" s="101">
        <f>'B-SU-005'!C7</f>
        <v>3</v>
      </c>
      <c r="K24" s="101" t="str">
        <f>'B-SU-005'!M7</f>
        <v>Não</v>
      </c>
      <c r="L24" s="101" t="str">
        <f>'B-SU-005'!O7</f>
        <v>Não</v>
      </c>
      <c r="M24" s="268" t="s">
        <v>201</v>
      </c>
      <c r="N24" s="268"/>
      <c r="O24" s="119" t="s">
        <v>205</v>
      </c>
      <c r="P24" s="85" t="str">
        <f>'B-SU-005'!R17</f>
        <v>CLT</v>
      </c>
      <c r="Q24" s="134">
        <f>'B-SU-005'!S17</f>
        <v>40</v>
      </c>
      <c r="R24" s="119" t="str">
        <f>'B-SU-005'!T17</f>
        <v>Assistente</v>
      </c>
      <c r="V24" s="77" t="s">
        <v>174</v>
      </c>
      <c r="W24" s="85">
        <v>13</v>
      </c>
      <c r="X24" s="86">
        <f>W24*100/$W$26</f>
        <v>23.636363636363637</v>
      </c>
    </row>
    <row r="25" spans="1:26" ht="15.75" thickBot="1" x14ac:dyDescent="0.3">
      <c r="A25" s="140" t="s">
        <v>334</v>
      </c>
      <c r="B25" s="143">
        <f>'B-SU-006'!E13</f>
        <v>84.149184149184151</v>
      </c>
      <c r="C25" s="94">
        <f>'B-SU-006'!K13</f>
        <v>15.850815850815851</v>
      </c>
      <c r="D25" s="100">
        <f>'B-SU-006'!C16</f>
        <v>25</v>
      </c>
      <c r="E25" s="100">
        <f>'B-SU-006'!F16</f>
        <v>22</v>
      </c>
      <c r="F25" s="100">
        <f>'B-SU-006'!I16</f>
        <v>124</v>
      </c>
      <c r="G25" s="100">
        <f>'B-SU-006'!L16</f>
        <v>59</v>
      </c>
      <c r="H25" s="147">
        <f>'B-SU-006'!O16</f>
        <v>6</v>
      </c>
      <c r="I25" s="97" t="str">
        <f t="shared" si="0"/>
        <v>Especialista</v>
      </c>
      <c r="J25" s="101">
        <f>'B-SU-006'!C7</f>
        <v>2</v>
      </c>
      <c r="K25" s="101" t="str">
        <f>'B-SU-006'!M7</f>
        <v>Não</v>
      </c>
      <c r="L25" s="101" t="str">
        <f>'B-SU-006'!O7</f>
        <v>Não</v>
      </c>
      <c r="M25" s="271" t="s">
        <v>202</v>
      </c>
      <c r="N25" s="271"/>
      <c r="O25" s="119" t="s">
        <v>207</v>
      </c>
      <c r="P25" s="85" t="str">
        <f>'B-SU-006'!R17</f>
        <v>CLT-H</v>
      </c>
      <c r="Q25" s="134">
        <f>'B-SU-006'!S17</f>
        <v>20</v>
      </c>
      <c r="R25" s="119" t="str">
        <f>'B-SU-006'!T17</f>
        <v>Assistente</v>
      </c>
      <c r="V25" s="78" t="s">
        <v>175</v>
      </c>
      <c r="W25" s="87">
        <v>0</v>
      </c>
      <c r="X25" s="88">
        <f>W25*100/$W$26</f>
        <v>0</v>
      </c>
    </row>
    <row r="26" spans="1:26" ht="15.75" thickBot="1" x14ac:dyDescent="0.3">
      <c r="A26" s="140" t="s">
        <v>335</v>
      </c>
      <c r="B26" s="143">
        <f>'B-SU-007'!E13</f>
        <v>66.820276497695858</v>
      </c>
      <c r="C26" s="94">
        <f>'B-SU-007'!K13</f>
        <v>33.179723502304149</v>
      </c>
      <c r="D26" s="100">
        <f>'B-SU-007'!C16</f>
        <v>23</v>
      </c>
      <c r="E26" s="100">
        <f>'B-SU-007'!F16</f>
        <v>36</v>
      </c>
      <c r="F26" s="100">
        <f>'B-SU-007'!I16</f>
        <v>156</v>
      </c>
      <c r="G26" s="100">
        <f>'B-SU-007'!L16</f>
        <v>27</v>
      </c>
      <c r="H26" s="147">
        <f>'B-SU-007'!O16</f>
        <v>12</v>
      </c>
      <c r="I26" s="97" t="str">
        <f t="shared" si="0"/>
        <v>Mestre</v>
      </c>
      <c r="J26" s="101">
        <f>'B-SU-007'!C7</f>
        <v>3</v>
      </c>
      <c r="K26" s="101" t="str">
        <f>'B-SU-007'!M7</f>
        <v>Não</v>
      </c>
      <c r="L26" s="101" t="str">
        <f>'B-SU-007'!O7</f>
        <v>Sim</v>
      </c>
      <c r="M26" s="268" t="s">
        <v>201</v>
      </c>
      <c r="N26" s="268"/>
      <c r="O26" s="119" t="s">
        <v>205</v>
      </c>
      <c r="P26" s="85" t="str">
        <f>'B-SU-007'!R17</f>
        <v>CLT-H</v>
      </c>
      <c r="Q26" s="134">
        <f>'B-SU-007'!S17</f>
        <v>30</v>
      </c>
      <c r="R26" s="119" t="str">
        <f>'B-SU-007'!T17</f>
        <v>Assistente</v>
      </c>
      <c r="W26" s="89">
        <f>SUM(W21:W25)</f>
        <v>55</v>
      </c>
    </row>
    <row r="27" spans="1:26" ht="15.75" thickBot="1" x14ac:dyDescent="0.3">
      <c r="A27" s="140" t="s">
        <v>336</v>
      </c>
      <c r="B27" s="143">
        <f>'B-SU-008'!E13</f>
        <v>87.132352941176464</v>
      </c>
      <c r="C27" s="94">
        <f>'B-SU-008'!K13</f>
        <v>12.867647058823529</v>
      </c>
      <c r="D27" s="100">
        <f>'B-SU-008'!C16</f>
        <v>0</v>
      </c>
      <c r="E27" s="100">
        <f>'B-SU-008'!F16</f>
        <v>68</v>
      </c>
      <c r="F27" s="100">
        <f>'B-SU-008'!I16</f>
        <v>168</v>
      </c>
      <c r="G27" s="100">
        <f>'B-SU-008'!L16</f>
        <v>35</v>
      </c>
      <c r="H27" s="147">
        <f>'B-SU-008'!O16</f>
        <v>5</v>
      </c>
      <c r="I27" s="97" t="str">
        <f t="shared" si="0"/>
        <v>Doutor</v>
      </c>
      <c r="J27" s="101">
        <f>'B-SU-008'!C7</f>
        <v>4</v>
      </c>
      <c r="K27" s="101" t="str">
        <f>'B-SU-008'!M7</f>
        <v>Não</v>
      </c>
      <c r="L27" s="101" t="str">
        <f>'B-SU-008'!O7</f>
        <v>Não</v>
      </c>
      <c r="M27" s="271" t="s">
        <v>202</v>
      </c>
      <c r="N27" s="271"/>
      <c r="O27" s="119" t="s">
        <v>207</v>
      </c>
      <c r="P27" s="85" t="str">
        <f>'B-SU-008'!R17</f>
        <v>CLT</v>
      </c>
      <c r="Q27" s="134">
        <f>'B-SU-008'!S17</f>
        <v>40</v>
      </c>
      <c r="R27" s="119" t="str">
        <f>'B-SU-008'!T17</f>
        <v>Adjunto</v>
      </c>
    </row>
    <row r="28" spans="1:26" ht="15.75" thickBot="1" x14ac:dyDescent="0.3">
      <c r="A28" s="140" t="s">
        <v>337</v>
      </c>
      <c r="B28" s="143">
        <f>'B-SU-009'!E13</f>
        <v>67.8391959798995</v>
      </c>
      <c r="C28" s="94">
        <f>'B-SU-009'!K13</f>
        <v>32.1608040201005</v>
      </c>
      <c r="D28" s="100">
        <f>'B-SU-009'!C16</f>
        <v>32</v>
      </c>
      <c r="E28" s="100">
        <f>'B-SU-009'!F16</f>
        <v>128</v>
      </c>
      <c r="F28" s="100">
        <f>'B-SU-009'!I16</f>
        <v>340</v>
      </c>
      <c r="G28" s="100">
        <f>'B-SU-009'!L16</f>
        <v>13</v>
      </c>
      <c r="H28" s="147">
        <f>'B-SU-009'!O16</f>
        <v>17</v>
      </c>
      <c r="I28" s="97" t="str">
        <f t="shared" si="0"/>
        <v>Doutor</v>
      </c>
      <c r="J28" s="101">
        <f>'B-SU-009'!C7</f>
        <v>4</v>
      </c>
      <c r="K28" s="101" t="str">
        <f>'B-SU-009'!M7</f>
        <v>Não</v>
      </c>
      <c r="L28" s="101" t="str">
        <f>'B-SU-009'!O7</f>
        <v>Sim</v>
      </c>
      <c r="M28" s="268" t="s">
        <v>201</v>
      </c>
      <c r="N28" s="268"/>
      <c r="O28" s="119" t="s">
        <v>205</v>
      </c>
      <c r="P28" s="85" t="str">
        <f>'B-SU-009'!R17</f>
        <v>CLT</v>
      </c>
      <c r="Q28" s="134">
        <f>'B-SU-009'!S17</f>
        <v>40</v>
      </c>
      <c r="R28" s="119" t="str">
        <f>'B-SU-009'!T17</f>
        <v>Assistente</v>
      </c>
      <c r="U28" s="269" t="s">
        <v>209</v>
      </c>
      <c r="V28" s="284"/>
      <c r="W28" s="96" t="s">
        <v>177</v>
      </c>
      <c r="X28" s="110" t="s">
        <v>12</v>
      </c>
      <c r="Y28" s="108" t="s">
        <v>211</v>
      </c>
      <c r="Z28" s="110"/>
    </row>
    <row r="29" spans="1:26" ht="15" customHeight="1" x14ac:dyDescent="0.25">
      <c r="A29" s="140" t="s">
        <v>338</v>
      </c>
      <c r="B29" s="143">
        <f>'B-SU-010'!E13</f>
        <v>68.571428571428569</v>
      </c>
      <c r="C29" s="94">
        <f>'B-SU-010'!K13</f>
        <v>31.428571428571427</v>
      </c>
      <c r="D29" s="100">
        <f>'B-SU-010'!C16</f>
        <v>21</v>
      </c>
      <c r="E29" s="100">
        <f>'B-SU-010'!F16</f>
        <v>27</v>
      </c>
      <c r="F29" s="100">
        <f>'B-SU-010'!I16</f>
        <v>0</v>
      </c>
      <c r="G29" s="100">
        <f>'B-SU-010'!L16</f>
        <v>16</v>
      </c>
      <c r="H29" s="147">
        <f>'B-SU-010'!O16</f>
        <v>4</v>
      </c>
      <c r="I29" s="97" t="str">
        <f t="shared" si="0"/>
        <v>Mestre</v>
      </c>
      <c r="J29" s="101">
        <f>'B-SU-010'!C7</f>
        <v>3</v>
      </c>
      <c r="K29" s="101" t="str">
        <f>'B-SU-010'!M7</f>
        <v>Não</v>
      </c>
      <c r="L29" s="101" t="str">
        <f>'B-SU-010'!O7</f>
        <v>Não</v>
      </c>
      <c r="M29" s="268" t="s">
        <v>201</v>
      </c>
      <c r="N29" s="268"/>
      <c r="O29" s="119" t="s">
        <v>205</v>
      </c>
      <c r="P29" s="85" t="str">
        <f>'B-SU-010'!R17</f>
        <v>CLT</v>
      </c>
      <c r="Q29" s="134">
        <f>'B-SU-010'!S17</f>
        <v>40</v>
      </c>
      <c r="R29" s="119" t="str">
        <f>'B-SU-010'!T17</f>
        <v>Assistente</v>
      </c>
      <c r="U29" s="83" t="s">
        <v>203</v>
      </c>
      <c r="V29" s="180" t="s">
        <v>199</v>
      </c>
      <c r="W29" s="186">
        <v>0</v>
      </c>
      <c r="X29" s="183">
        <f>W29*100/$W$34</f>
        <v>0</v>
      </c>
      <c r="Y29" s="285">
        <f>SUM(W29:W30)</f>
        <v>1</v>
      </c>
      <c r="Z29" s="275" t="s">
        <v>212</v>
      </c>
    </row>
    <row r="30" spans="1:26" ht="15.75" thickBot="1" x14ac:dyDescent="0.3">
      <c r="A30" s="140" t="s">
        <v>339</v>
      </c>
      <c r="B30" s="143">
        <f>'B-SU-011'!E13</f>
        <v>76</v>
      </c>
      <c r="C30" s="94">
        <f>'B-SU-011'!K13</f>
        <v>24</v>
      </c>
      <c r="D30" s="100">
        <f>'B-SU-011'!C16</f>
        <v>25</v>
      </c>
      <c r="E30" s="100">
        <f>'B-SU-011'!F16</f>
        <v>45</v>
      </c>
      <c r="F30" s="100">
        <f>'B-SU-011'!I16</f>
        <v>45</v>
      </c>
      <c r="G30" s="100">
        <f>'B-SU-011'!L16</f>
        <v>7</v>
      </c>
      <c r="H30" s="147">
        <f>'B-SU-011'!O16</f>
        <v>5</v>
      </c>
      <c r="I30" s="97" t="str">
        <f t="shared" si="0"/>
        <v>Mestre</v>
      </c>
      <c r="J30" s="101">
        <f>'B-SU-011'!C7</f>
        <v>3</v>
      </c>
      <c r="K30" s="101" t="str">
        <f>'B-SU-011'!M7</f>
        <v>Não</v>
      </c>
      <c r="L30" s="101" t="str">
        <f>'B-SU-011'!O7</f>
        <v>Não</v>
      </c>
      <c r="M30" s="268" t="s">
        <v>201</v>
      </c>
      <c r="N30" s="268"/>
      <c r="O30" s="119" t="s">
        <v>205</v>
      </c>
      <c r="P30" s="85" t="str">
        <f>'B-SU-011'!R17</f>
        <v>CLT-H</v>
      </c>
      <c r="Q30" s="134">
        <f>'B-SU-011'!S17</f>
        <v>30</v>
      </c>
      <c r="R30" s="119" t="str">
        <f>'B-SU-011'!T17</f>
        <v>Assistente</v>
      </c>
      <c r="U30" s="85" t="s">
        <v>204</v>
      </c>
      <c r="V30" s="181" t="s">
        <v>200</v>
      </c>
      <c r="W30" s="187">
        <v>1</v>
      </c>
      <c r="X30" s="183">
        <f t="shared" ref="X30:X33" si="1">W30*100/$W$34</f>
        <v>1.8181818181818181</v>
      </c>
      <c r="Y30" s="286"/>
      <c r="Z30" s="276"/>
    </row>
    <row r="31" spans="1:26" ht="15.75" thickBot="1" x14ac:dyDescent="0.3">
      <c r="A31" s="140" t="s">
        <v>340</v>
      </c>
      <c r="B31" s="143">
        <f>'B-SU-012'!E13</f>
        <v>78.94736842105263</v>
      </c>
      <c r="C31" s="94">
        <f>'B-SU-012'!K13</f>
        <v>21.05263157894737</v>
      </c>
      <c r="D31" s="100">
        <f>'B-SU-012'!C16</f>
        <v>23</v>
      </c>
      <c r="E31" s="100">
        <f>'B-SU-012'!F16</f>
        <v>36</v>
      </c>
      <c r="F31" s="100">
        <f>'B-SU-012'!I16</f>
        <v>60</v>
      </c>
      <c r="G31" s="100">
        <f>'B-SU-012'!L16</f>
        <v>7</v>
      </c>
      <c r="H31" s="147">
        <f>'B-SU-012'!O16</f>
        <v>4</v>
      </c>
      <c r="I31" s="97" t="str">
        <f t="shared" si="0"/>
        <v>Mestre</v>
      </c>
      <c r="J31" s="101">
        <f>'B-SU-012'!C7</f>
        <v>3</v>
      </c>
      <c r="K31" s="101" t="str">
        <f>'B-SU-012'!M7</f>
        <v>Não</v>
      </c>
      <c r="L31" s="101" t="str">
        <f>'B-SU-012'!O7</f>
        <v>Sim</v>
      </c>
      <c r="M31" s="268" t="s">
        <v>201</v>
      </c>
      <c r="N31" s="268"/>
      <c r="O31" s="119" t="s">
        <v>205</v>
      </c>
      <c r="P31" s="85" t="str">
        <f>'B-SU-012'!R17</f>
        <v>Outro</v>
      </c>
      <c r="Q31" s="134">
        <f>'B-SU-012'!S17</f>
        <v>30</v>
      </c>
      <c r="R31" s="119" t="str">
        <f>'B-SU-012'!T17</f>
        <v>Assistente</v>
      </c>
      <c r="U31" s="85" t="s">
        <v>208</v>
      </c>
      <c r="V31" s="181" t="s">
        <v>206</v>
      </c>
      <c r="W31" s="187">
        <v>11</v>
      </c>
      <c r="X31" s="183">
        <f t="shared" si="1"/>
        <v>20</v>
      </c>
    </row>
    <row r="32" spans="1:26" ht="15" customHeight="1" x14ac:dyDescent="0.25">
      <c r="A32" s="140" t="s">
        <v>341</v>
      </c>
      <c r="B32" s="143">
        <f>'B-SU-013'!E13</f>
        <v>85.840707964601776</v>
      </c>
      <c r="C32" s="94">
        <f>'B-SU-013'!K13</f>
        <v>14.159292035398231</v>
      </c>
      <c r="D32" s="100">
        <f>'B-SU-013'!C16</f>
        <v>24</v>
      </c>
      <c r="E32" s="100">
        <f>'B-SU-013'!F16</f>
        <v>36</v>
      </c>
      <c r="F32" s="100">
        <f>'B-SU-013'!I16</f>
        <v>0</v>
      </c>
      <c r="G32" s="100">
        <f>'B-SU-013'!L16</f>
        <v>23</v>
      </c>
      <c r="H32" s="147">
        <f>'B-SU-013'!O16</f>
        <v>4</v>
      </c>
      <c r="I32" s="97" t="str">
        <f t="shared" si="0"/>
        <v>Mestre</v>
      </c>
      <c r="J32" s="101">
        <f>'B-SU-013'!C7</f>
        <v>3</v>
      </c>
      <c r="K32" s="101" t="str">
        <f>'B-SU-013'!M7</f>
        <v>Não</v>
      </c>
      <c r="L32" s="101" t="str">
        <f>'B-SU-013'!O7</f>
        <v>Sim</v>
      </c>
      <c r="M32" s="271" t="s">
        <v>202</v>
      </c>
      <c r="N32" s="271"/>
      <c r="O32" s="119" t="s">
        <v>207</v>
      </c>
      <c r="P32" s="85" t="str">
        <f>'B-SU-013'!R17</f>
        <v>CLT-H</v>
      </c>
      <c r="Q32" s="134">
        <f>'B-SU-013'!S17</f>
        <v>24</v>
      </c>
      <c r="R32" s="119" t="str">
        <f>'B-SU-013'!T17</f>
        <v>Assistente</v>
      </c>
      <c r="U32" s="85" t="s">
        <v>205</v>
      </c>
      <c r="V32" s="181" t="s">
        <v>201</v>
      </c>
      <c r="W32" s="187">
        <v>26</v>
      </c>
      <c r="X32" s="183">
        <f t="shared" si="1"/>
        <v>47.272727272727273</v>
      </c>
      <c r="Y32" s="273">
        <f>SUM(X32:X33)</f>
        <v>78.181818181818187</v>
      </c>
      <c r="Z32" s="277" t="s">
        <v>213</v>
      </c>
    </row>
    <row r="33" spans="1:26" ht="15.75" thickBot="1" x14ac:dyDescent="0.3">
      <c r="A33" s="140" t="s">
        <v>342</v>
      </c>
      <c r="B33" s="143">
        <f>'B-SU-014'!E13</f>
        <v>60</v>
      </c>
      <c r="C33" s="94">
        <f>'B-SU-014'!K13</f>
        <v>40</v>
      </c>
      <c r="D33" s="100">
        <f>'B-SU-014'!C16</f>
        <v>20</v>
      </c>
      <c r="E33" s="100">
        <f>'B-SU-014'!F16</f>
        <v>18</v>
      </c>
      <c r="F33" s="100">
        <f>'B-SU-014'!I16</f>
        <v>36</v>
      </c>
      <c r="G33" s="100">
        <f>'B-SU-014'!L16</f>
        <v>10</v>
      </c>
      <c r="H33" s="147">
        <f>'B-SU-014'!O16</f>
        <v>1</v>
      </c>
      <c r="I33" s="97" t="str">
        <f t="shared" si="0"/>
        <v>Mestre</v>
      </c>
      <c r="J33" s="101">
        <f>'B-SU-014'!C7</f>
        <v>3</v>
      </c>
      <c r="K33" s="101" t="str">
        <f>'B-SU-014'!M7</f>
        <v>Não</v>
      </c>
      <c r="L33" s="101" t="str">
        <f>'B-SU-014'!O7</f>
        <v>Não</v>
      </c>
      <c r="M33" s="268" t="s">
        <v>206</v>
      </c>
      <c r="N33" s="268"/>
      <c r="O33" s="119" t="s">
        <v>208</v>
      </c>
      <c r="P33" s="85" t="str">
        <f>'B-SU-014'!R17</f>
        <v>Outro</v>
      </c>
      <c r="Q33" s="134">
        <f>'B-SU-014'!S17</f>
        <v>12</v>
      </c>
      <c r="R33" s="119" t="str">
        <f>'B-SU-014'!T17</f>
        <v>Assistente</v>
      </c>
      <c r="U33" s="87" t="s">
        <v>207</v>
      </c>
      <c r="V33" s="182" t="s">
        <v>202</v>
      </c>
      <c r="W33" s="188">
        <v>17</v>
      </c>
      <c r="X33" s="125">
        <f t="shared" si="1"/>
        <v>30.90909090909091</v>
      </c>
      <c r="Y33" s="274"/>
      <c r="Z33" s="278"/>
    </row>
    <row r="34" spans="1:26" ht="15.75" thickBot="1" x14ac:dyDescent="0.3">
      <c r="A34" s="140" t="s">
        <v>343</v>
      </c>
      <c r="B34" s="143">
        <f>'B-SU-015'!E13</f>
        <v>73.333333333333329</v>
      </c>
      <c r="C34" s="94">
        <f>'B-SU-015'!K13</f>
        <v>26.666666666666668</v>
      </c>
      <c r="D34" s="100">
        <f>'B-SU-015'!C16</f>
        <v>27</v>
      </c>
      <c r="E34" s="100">
        <f>'B-SU-015'!F16</f>
        <v>68</v>
      </c>
      <c r="F34" s="100">
        <f>'B-SU-015'!I16</f>
        <v>4</v>
      </c>
      <c r="G34" s="100">
        <f>'B-SU-015'!L16</f>
        <v>12</v>
      </c>
      <c r="H34" s="147">
        <f>'B-SU-015'!O16</f>
        <v>9</v>
      </c>
      <c r="I34" s="97" t="str">
        <f t="shared" si="0"/>
        <v>Doutor</v>
      </c>
      <c r="J34" s="101">
        <f>'B-SU-015'!C7</f>
        <v>4</v>
      </c>
      <c r="K34" s="101" t="str">
        <f>'B-SU-015'!M7</f>
        <v>Não</v>
      </c>
      <c r="L34" s="101" t="str">
        <f>'B-SU-015'!O7</f>
        <v>Não</v>
      </c>
      <c r="M34" s="268" t="s">
        <v>201</v>
      </c>
      <c r="N34" s="268"/>
      <c r="O34" s="119" t="s">
        <v>205</v>
      </c>
      <c r="P34" s="85" t="str">
        <f>'B-SU-015'!R17</f>
        <v>CLT</v>
      </c>
      <c r="Q34" s="134">
        <f>'B-SU-015'!S17</f>
        <v>40</v>
      </c>
      <c r="R34" s="119" t="str">
        <f>'B-SU-015'!T17</f>
        <v>Assistente</v>
      </c>
      <c r="W34" s="89">
        <f>SUM(W29:W33)</f>
        <v>55</v>
      </c>
    </row>
    <row r="35" spans="1:26" x14ac:dyDescent="0.25">
      <c r="A35" s="140" t="s">
        <v>344</v>
      </c>
      <c r="B35" s="143">
        <f>'B-SU-016'!E13</f>
        <v>72.826086956521735</v>
      </c>
      <c r="C35" s="94">
        <f>'B-SU-016'!K13</f>
        <v>27.173913043478262</v>
      </c>
      <c r="D35" s="100">
        <f>'B-SU-016'!C16</f>
        <v>26</v>
      </c>
      <c r="E35" s="100">
        <f>'B-SU-016'!F16</f>
        <v>64</v>
      </c>
      <c r="F35" s="100">
        <f>'B-SU-016'!I16</f>
        <v>212</v>
      </c>
      <c r="G35" s="100">
        <f>'B-SU-016'!L16</f>
        <v>21</v>
      </c>
      <c r="H35" s="147">
        <f>'B-SU-016'!O16</f>
        <v>21</v>
      </c>
      <c r="I35" s="97" t="str">
        <f t="shared" si="0"/>
        <v>Doutor</v>
      </c>
      <c r="J35" s="101">
        <f>'B-SU-016'!C7</f>
        <v>4</v>
      </c>
      <c r="K35" s="101" t="str">
        <f>'B-SU-016'!M7</f>
        <v>Não</v>
      </c>
      <c r="L35" s="101" t="str">
        <f>'B-SU-016'!O7</f>
        <v>Não</v>
      </c>
      <c r="M35" s="268" t="s">
        <v>201</v>
      </c>
      <c r="N35" s="268"/>
      <c r="O35" s="119" t="s">
        <v>205</v>
      </c>
      <c r="P35" s="85" t="str">
        <f>'B-SU-016'!R17</f>
        <v>CLT-DE</v>
      </c>
      <c r="Q35" s="134">
        <f>'B-SU-016'!S17</f>
        <v>32</v>
      </c>
      <c r="R35" s="119" t="str">
        <f>'B-SU-016'!T17</f>
        <v>Assistente</v>
      </c>
    </row>
    <row r="36" spans="1:26" ht="15.75" thickBot="1" x14ac:dyDescent="0.3">
      <c r="A36" s="140" t="s">
        <v>345</v>
      </c>
      <c r="B36" s="143">
        <f>'B-SU-017'!E13</f>
        <v>79.333333333333329</v>
      </c>
      <c r="C36" s="94">
        <f>'B-SU-017'!K13</f>
        <v>20.666666666666668</v>
      </c>
      <c r="D36" s="100">
        <f>'B-SU-017'!C16</f>
        <v>26</v>
      </c>
      <c r="E36" s="100">
        <f>'B-SU-017'!F16</f>
        <v>56</v>
      </c>
      <c r="F36" s="100">
        <f>'B-SU-017'!I16</f>
        <v>136</v>
      </c>
      <c r="G36" s="100">
        <f>'B-SU-017'!L16</f>
        <v>5</v>
      </c>
      <c r="H36" s="147">
        <f>'B-SU-017'!O16</f>
        <v>2</v>
      </c>
      <c r="I36" s="97" t="str">
        <f t="shared" si="0"/>
        <v>Doutor</v>
      </c>
      <c r="J36" s="101">
        <f>'B-SU-017'!C7</f>
        <v>4</v>
      </c>
      <c r="K36" s="101" t="str">
        <f>'B-SU-017'!M7</f>
        <v>Não</v>
      </c>
      <c r="L36" s="101" t="str">
        <f>'B-SU-017'!O7</f>
        <v>Não</v>
      </c>
      <c r="M36" s="268" t="s">
        <v>201</v>
      </c>
      <c r="N36" s="268"/>
      <c r="O36" s="119" t="s">
        <v>205</v>
      </c>
      <c r="P36" s="85" t="str">
        <f>'B-SU-017'!R17</f>
        <v>CLT</v>
      </c>
      <c r="Q36" s="134">
        <f>'B-SU-017'!S17</f>
        <v>40</v>
      </c>
      <c r="R36" s="119" t="str">
        <f>'B-SU-017'!T17</f>
        <v>Assistente</v>
      </c>
    </row>
    <row r="37" spans="1:26" ht="15.75" thickBot="1" x14ac:dyDescent="0.3">
      <c r="A37" s="140" t="s">
        <v>346</v>
      </c>
      <c r="B37" s="143">
        <f>'B-SU-018'!E13</f>
        <v>59.19282511210762</v>
      </c>
      <c r="C37" s="94">
        <f>'B-SU-018'!K13</f>
        <v>40.80717488789238</v>
      </c>
      <c r="D37" s="100">
        <f>'B-SU-018'!C16</f>
        <v>26</v>
      </c>
      <c r="E37" s="100">
        <f>'B-SU-018'!F16</f>
        <v>85</v>
      </c>
      <c r="F37" s="100">
        <f>'B-SU-018'!I16</f>
        <v>0</v>
      </c>
      <c r="G37" s="100">
        <f>'B-SU-018'!L16</f>
        <v>0</v>
      </c>
      <c r="H37" s="147">
        <f>'B-SU-018'!O16</f>
        <v>6</v>
      </c>
      <c r="I37" s="97" t="str">
        <f t="shared" si="0"/>
        <v>Pós-Doutor</v>
      </c>
      <c r="J37" s="101">
        <f>'B-SU-018'!C7</f>
        <v>5</v>
      </c>
      <c r="K37" s="101" t="str">
        <f>'B-SU-018'!M7</f>
        <v>Não</v>
      </c>
      <c r="L37" s="101" t="str">
        <f>'B-SU-018'!O7</f>
        <v>Não</v>
      </c>
      <c r="M37" s="268" t="s">
        <v>206</v>
      </c>
      <c r="N37" s="268"/>
      <c r="O37" s="119" t="s">
        <v>208</v>
      </c>
      <c r="P37" s="85" t="str">
        <f>'B-SU-018'!R17</f>
        <v>CLT</v>
      </c>
      <c r="Q37" s="134">
        <f>'B-SU-018'!S17</f>
        <v>40</v>
      </c>
      <c r="R37" s="119" t="str">
        <f>'B-SU-018'!T17</f>
        <v>Titular</v>
      </c>
      <c r="V37" s="158" t="s">
        <v>219</v>
      </c>
      <c r="W37" s="109" t="s">
        <v>177</v>
      </c>
      <c r="X37" s="96" t="s">
        <v>12</v>
      </c>
    </row>
    <row r="38" spans="1:26" x14ac:dyDescent="0.25">
      <c r="A38" s="140" t="s">
        <v>347</v>
      </c>
      <c r="B38" s="143">
        <f>'B-SU-019'!E13</f>
        <v>49.346405228758172</v>
      </c>
      <c r="C38" s="207">
        <f>'B-SU-019'!K13</f>
        <v>50.653594771241828</v>
      </c>
      <c r="D38" s="100">
        <f>'B-SU-019'!C16</f>
        <v>21</v>
      </c>
      <c r="E38" s="100">
        <f>'B-SU-019'!F16</f>
        <v>27</v>
      </c>
      <c r="F38" s="100">
        <f>'B-SU-019'!I16</f>
        <v>144</v>
      </c>
      <c r="G38" s="100">
        <f>'B-SU-019'!L16</f>
        <v>12</v>
      </c>
      <c r="H38" s="147">
        <f>'B-SU-019'!O16</f>
        <v>10</v>
      </c>
      <c r="I38" s="97" t="str">
        <f t="shared" si="0"/>
        <v>Mestre</v>
      </c>
      <c r="J38" s="101">
        <f>'B-SU-019'!C7</f>
        <v>3</v>
      </c>
      <c r="K38" s="101" t="str">
        <f>'B-SU-019'!M7</f>
        <v>Não</v>
      </c>
      <c r="L38" s="101" t="str">
        <f>'B-SU-019'!O7</f>
        <v>Sim</v>
      </c>
      <c r="M38" s="268" t="s">
        <v>206</v>
      </c>
      <c r="N38" s="268"/>
      <c r="O38" s="119" t="s">
        <v>208</v>
      </c>
      <c r="P38" s="85" t="str">
        <f>'B-SU-019'!R17</f>
        <v>CLT-DE</v>
      </c>
      <c r="Q38" s="134">
        <f>'B-SU-019'!S17</f>
        <v>40</v>
      </c>
      <c r="R38" s="119" t="str">
        <f>'B-SU-019'!T17</f>
        <v>Assistente</v>
      </c>
      <c r="V38" s="120" t="s">
        <v>223</v>
      </c>
      <c r="W38" s="118">
        <v>3</v>
      </c>
      <c r="X38" s="121">
        <f>W38*100/$W$43</f>
        <v>5.4545454545454541</v>
      </c>
    </row>
    <row r="39" spans="1:26" x14ac:dyDescent="0.25">
      <c r="A39" s="140" t="s">
        <v>348</v>
      </c>
      <c r="B39" s="143">
        <f>'B-SU-020'!E13</f>
        <v>45.54054054054054</v>
      </c>
      <c r="C39" s="94">
        <f>'B-SU-020'!K13</f>
        <v>54.45945945945946</v>
      </c>
      <c r="D39" s="100">
        <f>'B-SU-020'!C16</f>
        <v>26</v>
      </c>
      <c r="E39" s="100">
        <f>'B-SU-020'!F16</f>
        <v>56</v>
      </c>
      <c r="F39" s="100">
        <f>'B-SU-020'!I16</f>
        <v>108</v>
      </c>
      <c r="G39" s="100">
        <f>'B-SU-020'!L16</f>
        <v>0</v>
      </c>
      <c r="H39" s="147">
        <f>'B-SU-020'!O16</f>
        <v>19</v>
      </c>
      <c r="I39" s="97" t="str">
        <f t="shared" si="0"/>
        <v>Doutor</v>
      </c>
      <c r="J39" s="101">
        <f>'B-SU-020'!C7</f>
        <v>4</v>
      </c>
      <c r="K39" s="101" t="str">
        <f>'B-SU-020'!M7</f>
        <v>Não</v>
      </c>
      <c r="L39" s="101" t="str">
        <f>'B-SU-020'!O7</f>
        <v>Sim</v>
      </c>
      <c r="M39" s="268" t="s">
        <v>206</v>
      </c>
      <c r="N39" s="268"/>
      <c r="O39" s="119" t="s">
        <v>208</v>
      </c>
      <c r="P39" s="85" t="str">
        <f>'B-SU-020'!R17</f>
        <v>CLT-DE</v>
      </c>
      <c r="Q39" s="134">
        <f>'B-SU-020'!S17</f>
        <v>40</v>
      </c>
      <c r="R39" s="119" t="str">
        <f>'B-SU-020'!T17</f>
        <v>Titular</v>
      </c>
      <c r="V39" s="76" t="s">
        <v>225</v>
      </c>
      <c r="W39" s="144">
        <v>19</v>
      </c>
      <c r="X39" s="121">
        <f>W39*100/$W$43</f>
        <v>34.545454545454547</v>
      </c>
    </row>
    <row r="40" spans="1:26" x14ac:dyDescent="0.25">
      <c r="A40" s="140" t="s">
        <v>349</v>
      </c>
      <c r="B40" s="143">
        <f>'B-SU-021'!E13</f>
        <v>76.666666666666671</v>
      </c>
      <c r="C40" s="94">
        <f>'B-SU-021'!K13</f>
        <v>23.333333333333332</v>
      </c>
      <c r="D40" s="100">
        <f>'B-SU-021'!C16</f>
        <v>26</v>
      </c>
      <c r="E40" s="100">
        <f>'B-SU-021'!F16</f>
        <v>56</v>
      </c>
      <c r="F40" s="100">
        <f>'B-SU-021'!I16</f>
        <v>436</v>
      </c>
      <c r="G40" s="100">
        <f>'B-SU-021'!L16</f>
        <v>11</v>
      </c>
      <c r="H40" s="147">
        <f>'B-SU-021'!O16</f>
        <v>7</v>
      </c>
      <c r="I40" s="97" t="str">
        <f t="shared" si="0"/>
        <v>Doutor</v>
      </c>
      <c r="J40" s="101">
        <f>'B-SU-021'!C7</f>
        <v>4</v>
      </c>
      <c r="K40" s="101" t="str">
        <f>'B-SU-021'!M7</f>
        <v>Não</v>
      </c>
      <c r="L40" s="101" t="str">
        <f>'B-SU-021'!O7</f>
        <v>Sim</v>
      </c>
      <c r="M40" s="268" t="s">
        <v>206</v>
      </c>
      <c r="N40" s="268"/>
      <c r="O40" s="119" t="s">
        <v>208</v>
      </c>
      <c r="P40" s="85" t="str">
        <f>'B-SU-021'!R17</f>
        <v>Outro</v>
      </c>
      <c r="Q40" s="134">
        <f>'B-SU-021'!S17</f>
        <v>24</v>
      </c>
      <c r="R40" s="119" t="str">
        <f>'B-SU-021'!T17</f>
        <v>Assistente</v>
      </c>
      <c r="V40" s="76" t="s">
        <v>226</v>
      </c>
      <c r="W40" s="119">
        <v>19</v>
      </c>
      <c r="X40" s="121">
        <f>W40*100/$W$43</f>
        <v>34.545454545454547</v>
      </c>
    </row>
    <row r="41" spans="1:26" x14ac:dyDescent="0.25">
      <c r="A41" s="140" t="s">
        <v>350</v>
      </c>
      <c r="B41" s="143">
        <f>'B-SU-022'!E13</f>
        <v>51.388888888888886</v>
      </c>
      <c r="C41" s="94">
        <f>'B-SU-022'!K13</f>
        <v>48.611111111111114</v>
      </c>
      <c r="D41" s="100">
        <f>'B-SU-022'!C16</f>
        <v>25</v>
      </c>
      <c r="E41" s="100">
        <f>'B-SU-022'!F16</f>
        <v>36</v>
      </c>
      <c r="F41" s="100">
        <f>'B-SU-022'!I16</f>
        <v>90</v>
      </c>
      <c r="G41" s="100">
        <f>'B-SU-022'!L16</f>
        <v>9</v>
      </c>
      <c r="H41" s="147">
        <f>'B-SU-022'!O16</f>
        <v>6</v>
      </c>
      <c r="I41" s="97" t="str">
        <f t="shared" si="0"/>
        <v>Mestre</v>
      </c>
      <c r="J41" s="101">
        <f>'B-SU-022'!C7</f>
        <v>3</v>
      </c>
      <c r="K41" s="101" t="str">
        <f>'B-SU-022'!M7</f>
        <v>Não</v>
      </c>
      <c r="L41" s="101" t="str">
        <f>'B-SU-022'!O7</f>
        <v>Não</v>
      </c>
      <c r="M41" s="268" t="s">
        <v>206</v>
      </c>
      <c r="N41" s="268"/>
      <c r="O41" s="119" t="s">
        <v>208</v>
      </c>
      <c r="P41" s="85" t="str">
        <f>'B-SU-022'!R17</f>
        <v>Outro</v>
      </c>
      <c r="Q41" s="134">
        <f>'B-SU-022'!S17</f>
        <v>40</v>
      </c>
      <c r="R41" s="119" t="str">
        <f>'B-SU-022'!T17</f>
        <v>Assistente</v>
      </c>
      <c r="V41" s="76" t="s">
        <v>227</v>
      </c>
      <c r="W41" s="119">
        <v>14</v>
      </c>
      <c r="X41" s="121">
        <f>W41*100/$W$43</f>
        <v>25.454545454545453</v>
      </c>
    </row>
    <row r="42" spans="1:26" ht="15.75" thickBot="1" x14ac:dyDescent="0.3">
      <c r="A42" s="140" t="s">
        <v>351</v>
      </c>
      <c r="B42" s="143">
        <f>'B-SU-023'!E13</f>
        <v>68.456375838926178</v>
      </c>
      <c r="C42" s="94">
        <f>'B-SU-023'!K13</f>
        <v>31.543624161073826</v>
      </c>
      <c r="D42" s="100">
        <f>'B-SU-023'!C16</f>
        <v>26</v>
      </c>
      <c r="E42" s="100">
        <f>'B-SU-023'!F16</f>
        <v>36</v>
      </c>
      <c r="F42" s="100">
        <f>'B-SU-023'!I16</f>
        <v>0</v>
      </c>
      <c r="G42" s="100">
        <f>'B-SU-023'!L16</f>
        <v>21</v>
      </c>
      <c r="H42" s="147">
        <f>'B-SU-023'!O16</f>
        <v>12</v>
      </c>
      <c r="I42" s="97" t="str">
        <f t="shared" si="0"/>
        <v>Mestre</v>
      </c>
      <c r="J42" s="101">
        <f>'B-SU-023'!C7</f>
        <v>3</v>
      </c>
      <c r="K42" s="101" t="str">
        <f>'B-SU-023'!M7</f>
        <v>Não</v>
      </c>
      <c r="L42" s="101" t="str">
        <f>'B-SU-023'!O7</f>
        <v>Não</v>
      </c>
      <c r="M42" s="268" t="s">
        <v>201</v>
      </c>
      <c r="N42" s="268"/>
      <c r="O42" s="119" t="s">
        <v>205</v>
      </c>
      <c r="P42" s="85" t="str">
        <f>'B-SU-023'!R17</f>
        <v>Outro</v>
      </c>
      <c r="Q42" s="134">
        <f>'B-SU-023'!S17</f>
        <v>30</v>
      </c>
      <c r="R42" s="119" t="str">
        <f>'B-SU-023'!T17</f>
        <v>Assistente</v>
      </c>
      <c r="V42" s="179" t="s">
        <v>327</v>
      </c>
      <c r="W42" s="153">
        <v>0</v>
      </c>
      <c r="X42" s="125">
        <f>W42*100/$W$43</f>
        <v>0</v>
      </c>
    </row>
    <row r="43" spans="1:26" ht="15.75" thickBot="1" x14ac:dyDescent="0.3">
      <c r="A43" s="140" t="s">
        <v>352</v>
      </c>
      <c r="B43" s="143">
        <f>'B-SU-024'!E13</f>
        <v>84.328358208955223</v>
      </c>
      <c r="C43" s="94">
        <f>'B-SU-024'!K13</f>
        <v>15.671641791044776</v>
      </c>
      <c r="D43" s="100">
        <f>'B-SU-024'!C16</f>
        <v>23</v>
      </c>
      <c r="E43" s="100">
        <f>'B-SU-024'!F16</f>
        <v>36</v>
      </c>
      <c r="F43" s="100">
        <f>'B-SU-024'!I16</f>
        <v>39</v>
      </c>
      <c r="G43" s="100">
        <f>'B-SU-024'!L16</f>
        <v>32</v>
      </c>
      <c r="H43" s="147">
        <f>'B-SU-024'!O16</f>
        <v>9</v>
      </c>
      <c r="I43" s="97" t="str">
        <f t="shared" si="0"/>
        <v>Mestre</v>
      </c>
      <c r="J43" s="101">
        <f>'B-SU-024'!C7</f>
        <v>3</v>
      </c>
      <c r="K43" s="101" t="str">
        <f>'B-SU-024'!M7</f>
        <v>Não</v>
      </c>
      <c r="L43" s="101" t="str">
        <f>'B-SU-024'!O7</f>
        <v>Não</v>
      </c>
      <c r="M43" s="271" t="s">
        <v>202</v>
      </c>
      <c r="N43" s="271"/>
      <c r="O43" s="119" t="s">
        <v>207</v>
      </c>
      <c r="P43" s="85" t="str">
        <f>'B-SU-024'!R17</f>
        <v>CLT</v>
      </c>
      <c r="Q43" s="134">
        <f>'B-SU-024'!S17</f>
        <v>40</v>
      </c>
      <c r="R43" s="119" t="str">
        <f>'B-SU-024'!T17</f>
        <v>Assistente</v>
      </c>
      <c r="W43" s="89">
        <f>SUM(W38:W42)</f>
        <v>55</v>
      </c>
    </row>
    <row r="44" spans="1:26" ht="15.75" thickBot="1" x14ac:dyDescent="0.3">
      <c r="A44" s="140" t="s">
        <v>353</v>
      </c>
      <c r="B44" s="143">
        <f>'B-SU-025'!E13</f>
        <v>82.692307692307693</v>
      </c>
      <c r="C44" s="94">
        <f>'B-SU-025'!K13</f>
        <v>17.307692307692307</v>
      </c>
      <c r="D44" s="100">
        <f>'B-SU-025'!C16</f>
        <v>0</v>
      </c>
      <c r="E44" s="100">
        <f>'B-SU-025'!F16</f>
        <v>10</v>
      </c>
      <c r="F44" s="100">
        <f>'B-SU-025'!I16</f>
        <v>42</v>
      </c>
      <c r="G44" s="100">
        <f>'B-SU-025'!L16</f>
        <v>26</v>
      </c>
      <c r="H44" s="147">
        <f>'B-SU-025'!O16</f>
        <v>5</v>
      </c>
      <c r="I44" s="97" t="str">
        <f t="shared" si="0"/>
        <v>Especialista</v>
      </c>
      <c r="J44" s="101">
        <f>'B-SU-025'!C7</f>
        <v>2</v>
      </c>
      <c r="K44" s="101" t="str">
        <f>'B-SU-025'!M7</f>
        <v>Não</v>
      </c>
      <c r="L44" s="101" t="str">
        <f>'B-SU-025'!O7</f>
        <v>Não</v>
      </c>
      <c r="M44" s="271" t="s">
        <v>202</v>
      </c>
      <c r="N44" s="271"/>
      <c r="O44" s="119" t="s">
        <v>207</v>
      </c>
      <c r="P44" s="85" t="str">
        <f>'B-SU-025'!R17</f>
        <v>CLT</v>
      </c>
      <c r="Q44" s="134">
        <f>'B-SU-025'!S17</f>
        <v>40</v>
      </c>
      <c r="R44" s="119" t="str">
        <f>'B-SU-025'!T17</f>
        <v>Assistente</v>
      </c>
    </row>
    <row r="45" spans="1:26" ht="15.75" thickBot="1" x14ac:dyDescent="0.3">
      <c r="A45" s="140" t="s">
        <v>354</v>
      </c>
      <c r="B45" s="204">
        <f>'B-SU-026'!E13</f>
        <v>92.567567567567565</v>
      </c>
      <c r="C45" s="94">
        <f>'B-SU-026'!K13</f>
        <v>7.4324324324324325</v>
      </c>
      <c r="D45" s="100">
        <f>'B-SU-026'!C16</f>
        <v>25</v>
      </c>
      <c r="E45" s="100">
        <f>'B-SU-026'!F16</f>
        <v>36</v>
      </c>
      <c r="F45" s="100">
        <f>'B-SU-026'!I16</f>
        <v>171</v>
      </c>
      <c r="G45" s="100">
        <f>'B-SU-026'!L16</f>
        <v>59</v>
      </c>
      <c r="H45" s="147">
        <f>'B-SU-026'!O16</f>
        <v>4</v>
      </c>
      <c r="I45" s="97" t="str">
        <f t="shared" si="0"/>
        <v>Mestre</v>
      </c>
      <c r="J45" s="101">
        <f>'B-SU-026'!C7</f>
        <v>3</v>
      </c>
      <c r="K45" s="101" t="str">
        <f>'B-SU-026'!M7</f>
        <v>Não</v>
      </c>
      <c r="L45" s="101" t="str">
        <f>'B-SU-026'!O7</f>
        <v>Sim</v>
      </c>
      <c r="M45" s="271" t="s">
        <v>202</v>
      </c>
      <c r="N45" s="271"/>
      <c r="O45" s="119" t="s">
        <v>207</v>
      </c>
      <c r="P45" s="85" t="str">
        <f>'B-SU-026'!R17</f>
        <v>CLT-H</v>
      </c>
      <c r="Q45" s="134">
        <f>'B-SU-026'!S17</f>
        <v>30</v>
      </c>
      <c r="R45" s="119" t="str">
        <f>'B-SU-026'!T17</f>
        <v>Assistente</v>
      </c>
      <c r="V45" s="158" t="s">
        <v>228</v>
      </c>
      <c r="W45" s="96" t="s">
        <v>177</v>
      </c>
      <c r="X45" s="96" t="s">
        <v>12</v>
      </c>
    </row>
    <row r="46" spans="1:26" x14ac:dyDescent="0.25">
      <c r="A46" s="140" t="s">
        <v>355</v>
      </c>
      <c r="B46" s="143">
        <f>'B-SU-027'!E13</f>
        <v>55.172413793103445</v>
      </c>
      <c r="C46" s="94">
        <f>'B-SU-027'!K13</f>
        <v>44.827586206896555</v>
      </c>
      <c r="D46" s="100">
        <f>'B-SU-027'!C16</f>
        <v>28</v>
      </c>
      <c r="E46" s="100">
        <f>'B-SU-027'!F16</f>
        <v>68</v>
      </c>
      <c r="F46" s="100">
        <f>'B-SU-027'!I16</f>
        <v>12</v>
      </c>
      <c r="G46" s="100">
        <f>'B-SU-027'!L16</f>
        <v>13</v>
      </c>
      <c r="H46" s="147">
        <f>'B-SU-027'!O16</f>
        <v>12</v>
      </c>
      <c r="I46" s="97" t="str">
        <f t="shared" si="0"/>
        <v>Doutor</v>
      </c>
      <c r="J46" s="101">
        <f>'B-SU-027'!C7</f>
        <v>4</v>
      </c>
      <c r="K46" s="101" t="str">
        <f>'B-SU-027'!M7</f>
        <v>Não</v>
      </c>
      <c r="L46" s="101" t="str">
        <f>'B-SU-027'!O7</f>
        <v>Não</v>
      </c>
      <c r="M46" s="268" t="s">
        <v>206</v>
      </c>
      <c r="N46" s="268"/>
      <c r="O46" s="119" t="s">
        <v>208</v>
      </c>
      <c r="P46" s="85" t="str">
        <f>'B-SU-027'!R17</f>
        <v>CLT</v>
      </c>
      <c r="Q46" s="134">
        <f>'B-SU-027'!S17</f>
        <v>40</v>
      </c>
      <c r="R46" s="119" t="str">
        <f>'B-SU-027'!T17</f>
        <v>Assistente</v>
      </c>
      <c r="V46" s="120" t="s">
        <v>229</v>
      </c>
      <c r="W46" s="189">
        <v>2</v>
      </c>
      <c r="X46" s="121">
        <f>W46*100/$W$51</f>
        <v>3.6363636363636362</v>
      </c>
    </row>
    <row r="47" spans="1:26" x14ac:dyDescent="0.25">
      <c r="A47" s="140" t="s">
        <v>356</v>
      </c>
      <c r="B47" s="143">
        <f>'B-SU-028'!E13</f>
        <v>77.272727272727266</v>
      </c>
      <c r="C47" s="94">
        <f>'B-SU-028'!K13</f>
        <v>22.727272727272727</v>
      </c>
      <c r="D47" s="100">
        <f>'B-SU-028'!C16</f>
        <v>20</v>
      </c>
      <c r="E47" s="100">
        <f>'B-SU-028'!F16</f>
        <v>10</v>
      </c>
      <c r="F47" s="100">
        <f>'B-SU-028'!I16</f>
        <v>2</v>
      </c>
      <c r="G47" s="100">
        <f>'B-SU-028'!L16</f>
        <v>1</v>
      </c>
      <c r="H47" s="147">
        <f>'B-SU-028'!O16</f>
        <v>1</v>
      </c>
      <c r="I47" s="97" t="str">
        <f t="shared" si="0"/>
        <v>Especialista</v>
      </c>
      <c r="J47" s="101">
        <f>'B-SU-028'!C7</f>
        <v>2</v>
      </c>
      <c r="K47" s="101" t="str">
        <f>'B-SU-028'!M7</f>
        <v>Não</v>
      </c>
      <c r="L47" s="101" t="str">
        <f>'B-SU-028'!O7</f>
        <v>Não</v>
      </c>
      <c r="M47" s="268" t="s">
        <v>201</v>
      </c>
      <c r="N47" s="268"/>
      <c r="O47" s="119" t="s">
        <v>205</v>
      </c>
      <c r="P47" s="85" t="str">
        <f>'B-SU-028'!R17</f>
        <v>Outro</v>
      </c>
      <c r="Q47" s="134">
        <f>'B-SU-028'!S17</f>
        <v>30</v>
      </c>
      <c r="R47" s="119" t="str">
        <f>'B-SU-028'!T17</f>
        <v>Substituto</v>
      </c>
      <c r="V47" s="76" t="s">
        <v>230</v>
      </c>
      <c r="W47" s="186">
        <v>3</v>
      </c>
      <c r="X47" s="121">
        <f>W47*100/$W$51</f>
        <v>5.4545454545454541</v>
      </c>
    </row>
    <row r="48" spans="1:26" x14ac:dyDescent="0.25">
      <c r="A48" s="140" t="s">
        <v>357</v>
      </c>
      <c r="B48" s="143">
        <f>'B-SU-029'!E13</f>
        <v>70.408163265306129</v>
      </c>
      <c r="C48" s="94">
        <f>'B-SU-029'!K13</f>
        <v>29.591836734693878</v>
      </c>
      <c r="D48" s="100">
        <f>'B-SU-029'!C16</f>
        <v>21</v>
      </c>
      <c r="E48" s="100">
        <f>'B-SU-029'!F16</f>
        <v>27</v>
      </c>
      <c r="F48" s="100">
        <f>'B-SU-029'!I16</f>
        <v>447</v>
      </c>
      <c r="G48" s="100">
        <f>'B-SU-029'!L16</f>
        <v>29</v>
      </c>
      <c r="H48" s="147">
        <f>'B-SU-029'!O16</f>
        <v>4</v>
      </c>
      <c r="I48" s="97" t="str">
        <f t="shared" si="0"/>
        <v>Mestre</v>
      </c>
      <c r="J48" s="101">
        <f>'B-SU-029'!C7</f>
        <v>3</v>
      </c>
      <c r="K48" s="101" t="str">
        <f>'B-SU-029'!M7</f>
        <v>Não</v>
      </c>
      <c r="L48" s="101" t="str">
        <f>'B-SU-029'!O7</f>
        <v>Não</v>
      </c>
      <c r="M48" s="268" t="s">
        <v>201</v>
      </c>
      <c r="N48" s="268"/>
      <c r="O48" s="119" t="s">
        <v>205</v>
      </c>
      <c r="P48" s="85" t="str">
        <f>'B-SU-029'!R17</f>
        <v>Outro</v>
      </c>
      <c r="Q48" s="134">
        <f>'B-SU-029'!S17</f>
        <v>30</v>
      </c>
      <c r="R48" s="119" t="str">
        <f>'B-SU-029'!T17</f>
        <v>Assistente</v>
      </c>
      <c r="V48" s="76" t="s">
        <v>231</v>
      </c>
      <c r="W48" s="187">
        <v>7</v>
      </c>
      <c r="X48" s="121">
        <f>W48*100/$W$51</f>
        <v>12.727272727272727</v>
      </c>
    </row>
    <row r="49" spans="1:24" x14ac:dyDescent="0.25">
      <c r="A49" s="140" t="s">
        <v>358</v>
      </c>
      <c r="B49" s="143">
        <f>'B-SU-030'!E13</f>
        <v>58.119658119658119</v>
      </c>
      <c r="C49" s="94">
        <f>'B-SU-030'!K13</f>
        <v>41.880341880341881</v>
      </c>
      <c r="D49" s="100">
        <f>'B-SU-030'!C16</f>
        <v>22</v>
      </c>
      <c r="E49" s="100">
        <f>'B-SU-030'!F16</f>
        <v>22</v>
      </c>
      <c r="F49" s="100">
        <f>'B-SU-030'!I16</f>
        <v>110</v>
      </c>
      <c r="G49" s="100">
        <f>'B-SU-030'!L16</f>
        <v>6</v>
      </c>
      <c r="H49" s="147">
        <f>'B-SU-030'!O16</f>
        <v>7</v>
      </c>
      <c r="I49" s="97" t="str">
        <f t="shared" si="0"/>
        <v>Especialista</v>
      </c>
      <c r="J49" s="101">
        <f>'B-SU-030'!C7</f>
        <v>2</v>
      </c>
      <c r="K49" s="101" t="str">
        <f>'B-SU-030'!M7</f>
        <v>Sim</v>
      </c>
      <c r="L49" s="101" t="str">
        <f>'B-SU-030'!O7</f>
        <v>Sim</v>
      </c>
      <c r="M49" s="268" t="s">
        <v>206</v>
      </c>
      <c r="N49" s="268"/>
      <c r="O49" s="119" t="s">
        <v>208</v>
      </c>
      <c r="P49" s="85" t="str">
        <f>'B-SU-030'!R17</f>
        <v>CLT</v>
      </c>
      <c r="Q49" s="134">
        <f>'B-SU-030'!S17</f>
        <v>40</v>
      </c>
      <c r="R49" s="119" t="str">
        <f>'B-SU-030'!T17</f>
        <v>Auxiliar</v>
      </c>
      <c r="V49" s="76" t="s">
        <v>224</v>
      </c>
      <c r="W49" s="187">
        <v>41</v>
      </c>
      <c r="X49" s="121">
        <f>W49*100/$W$51</f>
        <v>74.545454545454547</v>
      </c>
    </row>
    <row r="50" spans="1:24" ht="15.75" thickBot="1" x14ac:dyDescent="0.3">
      <c r="A50" s="140" t="s">
        <v>359</v>
      </c>
      <c r="B50" s="143">
        <f>'B-SU-031'!E13</f>
        <v>90.625</v>
      </c>
      <c r="C50" s="94">
        <f>'B-SU-031'!K13</f>
        <v>9.375</v>
      </c>
      <c r="D50" s="100">
        <f>'B-SU-031'!C16</f>
        <v>28</v>
      </c>
      <c r="E50" s="100">
        <f>'B-SU-031'!F16</f>
        <v>54</v>
      </c>
      <c r="F50" s="100">
        <f>'B-SU-031'!I16</f>
        <v>0</v>
      </c>
      <c r="G50" s="100">
        <f>'B-SU-031'!L16</f>
        <v>90</v>
      </c>
      <c r="H50" s="147">
        <f>'B-SU-031'!O16</f>
        <v>5</v>
      </c>
      <c r="I50" s="97" t="str">
        <f t="shared" si="0"/>
        <v>Mestre</v>
      </c>
      <c r="J50" s="101">
        <f>'B-SU-031'!C7</f>
        <v>3</v>
      </c>
      <c r="K50" s="101" t="str">
        <f>'B-SU-031'!M7</f>
        <v>Não</v>
      </c>
      <c r="L50" s="101" t="str">
        <f>'B-SU-031'!O7</f>
        <v>Sim</v>
      </c>
      <c r="M50" s="271" t="s">
        <v>202</v>
      </c>
      <c r="N50" s="271"/>
      <c r="O50" s="119" t="s">
        <v>207</v>
      </c>
      <c r="P50" s="85" t="str">
        <f>'B-SU-031'!R17</f>
        <v>CLT-H</v>
      </c>
      <c r="Q50" s="134">
        <f>'B-SU-031'!S17</f>
        <v>20</v>
      </c>
      <c r="R50" s="119" t="str">
        <f>'B-SU-031'!T17</f>
        <v>Assistente</v>
      </c>
      <c r="V50" s="179" t="s">
        <v>232</v>
      </c>
      <c r="W50" s="188">
        <v>2</v>
      </c>
      <c r="X50" s="125">
        <f>W50*100/$W$51</f>
        <v>3.6363636363636362</v>
      </c>
    </row>
    <row r="51" spans="1:24" ht="15.75" thickBot="1" x14ac:dyDescent="0.3">
      <c r="A51" s="140" t="s">
        <v>360</v>
      </c>
      <c r="B51" s="143">
        <f>'B-SU-032'!E13</f>
        <v>55.639097744360903</v>
      </c>
      <c r="C51" s="94">
        <f>'B-SU-032'!K13</f>
        <v>44.360902255639097</v>
      </c>
      <c r="D51" s="100">
        <f>'B-SU-032'!C16</f>
        <v>23</v>
      </c>
      <c r="E51" s="100">
        <f>'B-SU-032'!F16</f>
        <v>36</v>
      </c>
      <c r="F51" s="100">
        <f>'B-SU-032'!I16</f>
        <v>33</v>
      </c>
      <c r="G51" s="100">
        <f>'B-SU-032'!L16</f>
        <v>13</v>
      </c>
      <c r="H51" s="147">
        <f>'B-SU-032'!O16</f>
        <v>15</v>
      </c>
      <c r="I51" s="97" t="str">
        <f t="shared" si="0"/>
        <v>Mestre</v>
      </c>
      <c r="J51" s="101">
        <f>'B-SU-032'!C7</f>
        <v>3</v>
      </c>
      <c r="K51" s="101" t="str">
        <f>'B-SU-032'!M7</f>
        <v>Não</v>
      </c>
      <c r="L51" s="101" t="str">
        <f>'B-SU-032'!O7</f>
        <v>Não</v>
      </c>
      <c r="M51" s="268" t="s">
        <v>206</v>
      </c>
      <c r="N51" s="268"/>
      <c r="O51" s="119" t="s">
        <v>208</v>
      </c>
      <c r="P51" s="85" t="str">
        <f>'B-SU-032'!R17</f>
        <v>CLT</v>
      </c>
      <c r="Q51" s="134">
        <f>'B-SU-032'!S17</f>
        <v>40</v>
      </c>
      <c r="R51" s="119" t="str">
        <f>'B-SU-032'!T17</f>
        <v>Assistente</v>
      </c>
      <c r="W51" s="89">
        <f>SUM(W46:W50)</f>
        <v>55</v>
      </c>
    </row>
    <row r="52" spans="1:24" ht="15.75" thickBot="1" x14ac:dyDescent="0.3">
      <c r="A52" s="140" t="s">
        <v>361</v>
      </c>
      <c r="B52" s="143">
        <f>'B-SU-033'!E13</f>
        <v>73.611111111111114</v>
      </c>
      <c r="C52" s="94">
        <f>'B-SU-033'!K13</f>
        <v>26.388888888888889</v>
      </c>
      <c r="D52" s="100">
        <f>'B-SU-033'!C16</f>
        <v>25</v>
      </c>
      <c r="E52" s="100">
        <f>'B-SU-033'!F16</f>
        <v>56</v>
      </c>
      <c r="F52" s="100">
        <f>'B-SU-033'!I16</f>
        <v>432</v>
      </c>
      <c r="G52" s="100">
        <f>'B-SU-033'!L16</f>
        <v>13</v>
      </c>
      <c r="H52" s="147">
        <f>'B-SU-033'!O16</f>
        <v>16</v>
      </c>
      <c r="I52" s="97" t="str">
        <f t="shared" si="0"/>
        <v>Doutor</v>
      </c>
      <c r="J52" s="101">
        <f>'B-SU-033'!C7</f>
        <v>4</v>
      </c>
      <c r="K52" s="101" t="str">
        <f>'B-SU-033'!M7</f>
        <v>Não</v>
      </c>
      <c r="L52" s="101" t="str">
        <f>'B-SU-033'!O7</f>
        <v>Não</v>
      </c>
      <c r="M52" s="268" t="s">
        <v>201</v>
      </c>
      <c r="N52" s="268"/>
      <c r="O52" s="119" t="s">
        <v>205</v>
      </c>
      <c r="P52" s="85" t="str">
        <f>'B-SU-033'!R17</f>
        <v>CLT</v>
      </c>
      <c r="Q52" s="134">
        <f>'B-SU-033'!S17</f>
        <v>40</v>
      </c>
      <c r="R52" s="119" t="str">
        <f>'B-SU-033'!T17</f>
        <v>Assistente</v>
      </c>
    </row>
    <row r="53" spans="1:24" ht="15.75" thickBot="1" x14ac:dyDescent="0.3">
      <c r="A53" s="140" t="s">
        <v>362</v>
      </c>
      <c r="B53" s="143">
        <f>'B-SU-034'!E13</f>
        <v>78.404401650618979</v>
      </c>
      <c r="C53" s="94">
        <f>'B-SU-034'!K13</f>
        <v>21.595598349381017</v>
      </c>
      <c r="D53" s="100">
        <f>'B-SU-034'!C16</f>
        <v>24</v>
      </c>
      <c r="E53" s="100">
        <f>'B-SU-034'!F16</f>
        <v>40</v>
      </c>
      <c r="F53" s="100">
        <f>'B-SU-034'!I16</f>
        <v>348</v>
      </c>
      <c r="G53" s="100">
        <f>'B-SU-034'!L16</f>
        <v>10</v>
      </c>
      <c r="H53" s="147">
        <f>'B-SU-034'!O16</f>
        <v>23</v>
      </c>
      <c r="I53" s="97" t="str">
        <f t="shared" si="0"/>
        <v>Doutor</v>
      </c>
      <c r="J53" s="101">
        <f>'B-SU-034'!C7</f>
        <v>4</v>
      </c>
      <c r="K53" s="101" t="str">
        <f>'B-SU-034'!M7</f>
        <v>Não</v>
      </c>
      <c r="L53" s="101" t="str">
        <f>'B-SU-034'!O7</f>
        <v>Não</v>
      </c>
      <c r="M53" s="268" t="s">
        <v>201</v>
      </c>
      <c r="N53" s="268"/>
      <c r="O53" s="119" t="s">
        <v>205</v>
      </c>
      <c r="P53" s="85" t="str">
        <f>'B-SU-034'!R17</f>
        <v>CLT-H</v>
      </c>
      <c r="Q53" s="134">
        <f>'B-SU-034'!S17</f>
        <v>30</v>
      </c>
      <c r="R53" s="119" t="str">
        <f>'B-SU-034'!T17</f>
        <v>Assistente</v>
      </c>
      <c r="V53" s="158" t="s">
        <v>233</v>
      </c>
      <c r="W53" s="96" t="s">
        <v>177</v>
      </c>
      <c r="X53" s="110" t="s">
        <v>12</v>
      </c>
    </row>
    <row r="54" spans="1:24" x14ac:dyDescent="0.25">
      <c r="A54" s="140" t="s">
        <v>363</v>
      </c>
      <c r="B54" s="143">
        <f>'B-SU-035'!E13</f>
        <v>83.152173913043484</v>
      </c>
      <c r="C54" s="94">
        <f>'B-SU-035'!K13</f>
        <v>16.847826086956523</v>
      </c>
      <c r="D54" s="100">
        <f>'B-SU-035'!C16</f>
        <v>23</v>
      </c>
      <c r="E54" s="100">
        <f>'B-SU-035'!F16</f>
        <v>28</v>
      </c>
      <c r="F54" s="100">
        <f>'B-SU-035'!I16</f>
        <v>210</v>
      </c>
      <c r="G54" s="100">
        <f>'B-SU-035'!L16</f>
        <v>10</v>
      </c>
      <c r="H54" s="147">
        <f>'B-SU-035'!O16</f>
        <v>5</v>
      </c>
      <c r="I54" s="97" t="str">
        <f t="shared" si="0"/>
        <v>Especialista</v>
      </c>
      <c r="J54" s="101">
        <f>'B-SU-035'!C7</f>
        <v>2</v>
      </c>
      <c r="K54" s="101" t="str">
        <f>'B-SU-035'!M7</f>
        <v>Não</v>
      </c>
      <c r="L54" s="101" t="str">
        <f>'B-SU-035'!O7</f>
        <v>Não</v>
      </c>
      <c r="M54" s="271" t="s">
        <v>202</v>
      </c>
      <c r="N54" s="271"/>
      <c r="O54" s="119" t="s">
        <v>207</v>
      </c>
      <c r="P54" s="85" t="str">
        <f>'B-SU-035'!R17</f>
        <v>CLT-H</v>
      </c>
      <c r="Q54" s="134">
        <f>'B-SU-035'!S17</f>
        <v>30</v>
      </c>
      <c r="R54" s="119" t="str">
        <f>'B-SU-035'!T17</f>
        <v>Substituto</v>
      </c>
      <c r="V54" s="122" t="s">
        <v>234</v>
      </c>
      <c r="W54" s="189">
        <v>3</v>
      </c>
      <c r="X54" s="190">
        <f t="shared" ref="X54:X59" si="2">W54*100/$W$60</f>
        <v>5.4545454545454541</v>
      </c>
    </row>
    <row r="55" spans="1:24" x14ac:dyDescent="0.25">
      <c r="A55" s="140" t="s">
        <v>364</v>
      </c>
      <c r="B55" s="143">
        <f>'B-SU-036'!E13</f>
        <v>82.608695652173907</v>
      </c>
      <c r="C55" s="94">
        <f>'B-SU-036'!K13</f>
        <v>17.391304347826086</v>
      </c>
      <c r="D55" s="100">
        <f>'B-SU-036'!C16</f>
        <v>27</v>
      </c>
      <c r="E55" s="100">
        <f>'B-SU-036'!F16</f>
        <v>45</v>
      </c>
      <c r="F55" s="100">
        <f>'B-SU-036'!I16</f>
        <v>18</v>
      </c>
      <c r="G55" s="100">
        <f>'B-SU-036'!L16</f>
        <v>15</v>
      </c>
      <c r="H55" s="147">
        <f>'B-SU-036'!O16</f>
        <v>4</v>
      </c>
      <c r="I55" s="97" t="str">
        <f t="shared" si="0"/>
        <v>Mestre</v>
      </c>
      <c r="J55" s="101">
        <f>'B-SU-036'!C7</f>
        <v>3</v>
      </c>
      <c r="K55" s="101" t="str">
        <f>'B-SU-036'!M7</f>
        <v>Não</v>
      </c>
      <c r="L55" s="101" t="str">
        <f>'B-SU-036'!O7</f>
        <v>Sim</v>
      </c>
      <c r="M55" s="271" t="s">
        <v>202</v>
      </c>
      <c r="N55" s="271"/>
      <c r="O55" s="119" t="s">
        <v>207</v>
      </c>
      <c r="P55" s="85" t="str">
        <f>'B-SU-036'!R17</f>
        <v>CLT-H</v>
      </c>
      <c r="Q55" s="134">
        <f>'B-SU-036'!S17</f>
        <v>20</v>
      </c>
      <c r="R55" s="119" t="str">
        <f>'B-SU-036'!T17</f>
        <v>Assistente</v>
      </c>
      <c r="V55" s="123" t="s">
        <v>235</v>
      </c>
      <c r="W55" s="187">
        <v>0</v>
      </c>
      <c r="X55" s="184">
        <f t="shared" si="2"/>
        <v>0</v>
      </c>
    </row>
    <row r="56" spans="1:24" x14ac:dyDescent="0.25">
      <c r="A56" s="140" t="s">
        <v>365</v>
      </c>
      <c r="B56" s="143">
        <f>'B-SU-037'!E13</f>
        <v>65</v>
      </c>
      <c r="C56" s="94">
        <f>'B-SU-037'!K13</f>
        <v>35</v>
      </c>
      <c r="D56" s="100">
        <f>'B-SU-037'!C16</f>
        <v>23</v>
      </c>
      <c r="E56" s="100">
        <f>'B-SU-037'!F16</f>
        <v>22</v>
      </c>
      <c r="F56" s="100">
        <f>'B-SU-037'!I16</f>
        <v>72</v>
      </c>
      <c r="G56" s="100">
        <f>'B-SU-037'!L16</f>
        <v>23</v>
      </c>
      <c r="H56" s="147">
        <f>'B-SU-037'!O16</f>
        <v>9</v>
      </c>
      <c r="I56" s="97" t="str">
        <f t="shared" si="0"/>
        <v>Especialista</v>
      </c>
      <c r="J56" s="101">
        <f>'B-SU-037'!C7</f>
        <v>2</v>
      </c>
      <c r="K56" s="101" t="str">
        <f>'B-SU-037'!M7</f>
        <v>Não</v>
      </c>
      <c r="L56" s="101" t="str">
        <f>'B-SU-037'!O7</f>
        <v>Não</v>
      </c>
      <c r="M56" s="268" t="s">
        <v>201</v>
      </c>
      <c r="N56" s="268"/>
      <c r="O56" s="119" t="s">
        <v>205</v>
      </c>
      <c r="P56" s="85" t="str">
        <f>'B-SU-037'!R17</f>
        <v>CLT-H</v>
      </c>
      <c r="Q56" s="134">
        <f>'B-SU-037'!S17</f>
        <v>20</v>
      </c>
      <c r="R56" s="119" t="str">
        <f>'B-SU-037'!T17</f>
        <v>Assistente</v>
      </c>
      <c r="V56" s="123">
        <v>40</v>
      </c>
      <c r="W56" s="187">
        <v>21</v>
      </c>
      <c r="X56" s="184">
        <f t="shared" si="2"/>
        <v>38.18181818181818</v>
      </c>
    </row>
    <row r="57" spans="1:24" x14ac:dyDescent="0.25">
      <c r="A57" s="140" t="s">
        <v>366</v>
      </c>
      <c r="B57" s="143">
        <f>'B-SU-038'!E13</f>
        <v>70.984455958549219</v>
      </c>
      <c r="C57" s="94">
        <f>'B-SU-038'!K13</f>
        <v>29.015544041450777</v>
      </c>
      <c r="D57" s="100">
        <f>'B-SU-038'!C16</f>
        <v>26</v>
      </c>
      <c r="E57" s="100">
        <f>'B-SU-038'!F16</f>
        <v>52</v>
      </c>
      <c r="F57" s="100">
        <f>'B-SU-038'!I16</f>
        <v>48</v>
      </c>
      <c r="G57" s="100">
        <f>'B-SU-038'!L16</f>
        <v>15</v>
      </c>
      <c r="H57" s="147">
        <f>'B-SU-038'!O16</f>
        <v>5</v>
      </c>
      <c r="I57" s="97" t="str">
        <f t="shared" si="0"/>
        <v>Doutor</v>
      </c>
      <c r="J57" s="101">
        <f>'B-SU-038'!C7</f>
        <v>4</v>
      </c>
      <c r="K57" s="101" t="str">
        <f>'B-SU-038'!M7</f>
        <v>Não</v>
      </c>
      <c r="L57" s="101" t="str">
        <f>'B-SU-038'!O7</f>
        <v>Não</v>
      </c>
      <c r="M57" s="268" t="s">
        <v>201</v>
      </c>
      <c r="N57" s="268"/>
      <c r="O57" s="119" t="s">
        <v>205</v>
      </c>
      <c r="P57" s="85" t="str">
        <f>'B-SU-038'!R17</f>
        <v>Outro</v>
      </c>
      <c r="Q57" s="134">
        <f>'B-SU-038'!S17</f>
        <v>40</v>
      </c>
      <c r="R57" s="119" t="str">
        <f>'B-SU-038'!T17</f>
        <v>Assistente</v>
      </c>
      <c r="V57" s="123" t="s">
        <v>236</v>
      </c>
      <c r="W57" s="187">
        <v>24</v>
      </c>
      <c r="X57" s="184">
        <f t="shared" si="2"/>
        <v>43.636363636363633</v>
      </c>
    </row>
    <row r="58" spans="1:24" x14ac:dyDescent="0.25">
      <c r="A58" s="140" t="s">
        <v>367</v>
      </c>
      <c r="B58" s="143">
        <f>'B-SU-039'!E13</f>
        <v>88.349514563106794</v>
      </c>
      <c r="C58" s="94">
        <f>'B-SU-039'!K13</f>
        <v>11.650485436893204</v>
      </c>
      <c r="D58" s="100">
        <f>'B-SU-039'!C16</f>
        <v>21</v>
      </c>
      <c r="E58" s="100">
        <f>'B-SU-039'!F16</f>
        <v>16</v>
      </c>
      <c r="F58" s="100">
        <f>'B-SU-039'!I16</f>
        <v>0</v>
      </c>
      <c r="G58" s="100">
        <f>'B-SU-039'!L16</f>
        <v>45</v>
      </c>
      <c r="H58" s="147">
        <f>'B-SU-039'!O16</f>
        <v>6</v>
      </c>
      <c r="I58" s="97" t="str">
        <f t="shared" si="0"/>
        <v>Especialista</v>
      </c>
      <c r="J58" s="101">
        <f>'B-SU-039'!C7</f>
        <v>2</v>
      </c>
      <c r="K58" s="101" t="str">
        <f>'B-SU-039'!M7</f>
        <v>Não</v>
      </c>
      <c r="L58" s="101" t="str">
        <f>'B-SU-039'!O7</f>
        <v>Não</v>
      </c>
      <c r="M58" s="271" t="s">
        <v>202</v>
      </c>
      <c r="N58" s="271"/>
      <c r="O58" s="119" t="s">
        <v>207</v>
      </c>
      <c r="P58" s="85" t="str">
        <f>'B-SU-039'!R17</f>
        <v>Outro</v>
      </c>
      <c r="Q58" s="134">
        <f>'B-SU-039'!S17</f>
        <v>12</v>
      </c>
      <c r="R58" s="119" t="str">
        <f>'B-SU-039'!T17</f>
        <v>Auxiliar</v>
      </c>
      <c r="V58" s="123">
        <v>20</v>
      </c>
      <c r="W58" s="187">
        <v>4</v>
      </c>
      <c r="X58" s="184">
        <f t="shared" si="2"/>
        <v>7.2727272727272725</v>
      </c>
    </row>
    <row r="59" spans="1:24" ht="15.75" thickBot="1" x14ac:dyDescent="0.3">
      <c r="A59" s="140" t="s">
        <v>368</v>
      </c>
      <c r="B59" s="143">
        <f>'B-SU-040'!E13</f>
        <v>90.588235294117652</v>
      </c>
      <c r="C59" s="94">
        <f>'B-SU-040'!K13</f>
        <v>9.4117647058823533</v>
      </c>
      <c r="D59" s="100">
        <f>'B-SU-040'!C16</f>
        <v>21</v>
      </c>
      <c r="E59" s="100">
        <f>'B-SU-040'!F16</f>
        <v>16</v>
      </c>
      <c r="F59" s="100">
        <f>'B-SU-040'!I16</f>
        <v>16</v>
      </c>
      <c r="G59" s="100">
        <f>'B-SU-040'!L16</f>
        <v>18</v>
      </c>
      <c r="H59" s="147">
        <f>'B-SU-040'!O16</f>
        <v>4</v>
      </c>
      <c r="I59" s="97" t="str">
        <f t="shared" si="0"/>
        <v>Especialista</v>
      </c>
      <c r="J59" s="101">
        <f>'B-SU-040'!C7</f>
        <v>2</v>
      </c>
      <c r="K59" s="101" t="str">
        <f>'B-SU-040'!M7</f>
        <v>Não</v>
      </c>
      <c r="L59" s="101" t="str">
        <f>'B-SU-040'!O7</f>
        <v>Não</v>
      </c>
      <c r="M59" s="271" t="s">
        <v>202</v>
      </c>
      <c r="N59" s="271"/>
      <c r="O59" s="119" t="s">
        <v>207</v>
      </c>
      <c r="P59" s="85" t="str">
        <f>'B-SU-040'!R17</f>
        <v>CLT-H</v>
      </c>
      <c r="Q59" s="134">
        <f>'B-SU-040'!S17</f>
        <v>24</v>
      </c>
      <c r="R59" s="119" t="str">
        <f>'B-SU-040'!T17</f>
        <v>Auxiliar</v>
      </c>
      <c r="V59" s="124" t="s">
        <v>237</v>
      </c>
      <c r="W59" s="188">
        <v>3</v>
      </c>
      <c r="X59" s="185">
        <f t="shared" si="2"/>
        <v>5.4545454545454541</v>
      </c>
    </row>
    <row r="60" spans="1:24" ht="15.75" thickBot="1" x14ac:dyDescent="0.3">
      <c r="A60" s="140" t="s">
        <v>369</v>
      </c>
      <c r="B60" s="143">
        <f>'B-SU-041'!E13</f>
        <v>70.850202429149803</v>
      </c>
      <c r="C60" s="94">
        <f>'B-SU-041'!K13</f>
        <v>29.149797570850204</v>
      </c>
      <c r="D60" s="100">
        <f>'B-SU-041'!C16</f>
        <v>21</v>
      </c>
      <c r="E60" s="100">
        <f>'B-SU-041'!F16</f>
        <v>27</v>
      </c>
      <c r="F60" s="100">
        <f>'B-SU-041'!I16</f>
        <v>141</v>
      </c>
      <c r="G60" s="100">
        <f>'B-SU-041'!L16</f>
        <v>28</v>
      </c>
      <c r="H60" s="147">
        <f>'B-SU-041'!O16</f>
        <v>18</v>
      </c>
      <c r="I60" s="97" t="str">
        <f t="shared" si="0"/>
        <v>Mestre</v>
      </c>
      <c r="J60" s="101">
        <f>'B-SU-041'!C7</f>
        <v>3</v>
      </c>
      <c r="K60" s="101" t="str">
        <f>'B-SU-041'!M7</f>
        <v>Não</v>
      </c>
      <c r="L60" s="101" t="str">
        <f>'B-SU-041'!O7</f>
        <v>Sim</v>
      </c>
      <c r="M60" s="268" t="s">
        <v>201</v>
      </c>
      <c r="N60" s="268"/>
      <c r="O60" s="119" t="s">
        <v>205</v>
      </c>
      <c r="P60" s="85" t="str">
        <f>'B-SU-041'!R17</f>
        <v>Outro</v>
      </c>
      <c r="Q60" s="134">
        <f>'B-SU-041'!S17</f>
        <v>30</v>
      </c>
      <c r="R60" s="119" t="str">
        <f>'B-SU-041'!T17</f>
        <v>Assistente</v>
      </c>
      <c r="V60" s="126"/>
      <c r="W60" s="162">
        <f>SUM(W54:W59)</f>
        <v>55</v>
      </c>
      <c r="X60" s="106"/>
    </row>
    <row r="61" spans="1:24" x14ac:dyDescent="0.25">
      <c r="A61" s="140" t="s">
        <v>370</v>
      </c>
      <c r="B61" s="143">
        <f>'B-SU-042'!E13</f>
        <v>89.308176100628927</v>
      </c>
      <c r="C61" s="94">
        <f>'B-SU-042'!K13</f>
        <v>10.691823899371069</v>
      </c>
      <c r="D61" s="100">
        <f>'B-SU-042'!C16</f>
        <v>21</v>
      </c>
      <c r="E61" s="100">
        <f>'B-SU-042'!F16</f>
        <v>16</v>
      </c>
      <c r="F61" s="100">
        <f>'B-SU-042'!I16</f>
        <v>68</v>
      </c>
      <c r="G61" s="100">
        <f>'B-SU-042'!L16</f>
        <v>25</v>
      </c>
      <c r="H61" s="147">
        <f>'B-SU-042'!O16</f>
        <v>5</v>
      </c>
      <c r="I61" s="97" t="str">
        <f t="shared" si="0"/>
        <v>Especialista</v>
      </c>
      <c r="J61" s="101">
        <f>'B-SU-042'!C7</f>
        <v>2</v>
      </c>
      <c r="K61" s="101" t="str">
        <f>'B-SU-042'!M7</f>
        <v>Não</v>
      </c>
      <c r="L61" s="101" t="str">
        <f>'B-SU-042'!O7</f>
        <v>Não</v>
      </c>
      <c r="M61" s="271" t="s">
        <v>202</v>
      </c>
      <c r="N61" s="271"/>
      <c r="O61" s="119" t="s">
        <v>207</v>
      </c>
      <c r="P61" s="85" t="str">
        <f>'B-SU-042'!R17</f>
        <v>Outro</v>
      </c>
      <c r="Q61" s="134">
        <f>'B-SU-042'!S17</f>
        <v>24</v>
      </c>
      <c r="R61" s="119" t="str">
        <f>'B-SU-042'!T17</f>
        <v>Auxiliar</v>
      </c>
    </row>
    <row r="62" spans="1:24" x14ac:dyDescent="0.25">
      <c r="A62" s="140" t="s">
        <v>371</v>
      </c>
      <c r="B62" s="143">
        <f>'B-SU-043'!E13</f>
        <v>67.567567567567565</v>
      </c>
      <c r="C62" s="94">
        <f>'B-SU-043'!K13</f>
        <v>32.432432432432435</v>
      </c>
      <c r="D62" s="100">
        <f>'B-SU-043'!C16</f>
        <v>21</v>
      </c>
      <c r="E62" s="100">
        <f>'B-SU-043'!F16</f>
        <v>18</v>
      </c>
      <c r="F62" s="100">
        <f>'B-SU-043'!I16</f>
        <v>57</v>
      </c>
      <c r="G62" s="100">
        <f>'B-SU-043'!L16</f>
        <v>12</v>
      </c>
      <c r="H62" s="147">
        <f>'B-SU-043'!O16</f>
        <v>10</v>
      </c>
      <c r="I62" s="97" t="str">
        <f t="shared" si="0"/>
        <v>Mestre</v>
      </c>
      <c r="J62" s="101">
        <f>'B-SU-043'!C7</f>
        <v>3</v>
      </c>
      <c r="K62" s="101" t="str">
        <f>'B-SU-043'!M7</f>
        <v>Não</v>
      </c>
      <c r="L62" s="101" t="str">
        <f>'B-SU-043'!O7</f>
        <v>Não</v>
      </c>
      <c r="M62" s="268" t="s">
        <v>201</v>
      </c>
      <c r="N62" s="268"/>
      <c r="O62" s="119" t="s">
        <v>205</v>
      </c>
      <c r="P62" s="85" t="str">
        <f>'B-SU-043'!R17</f>
        <v>CLT</v>
      </c>
      <c r="Q62" s="134">
        <f>'B-SU-043'!S17</f>
        <v>40</v>
      </c>
      <c r="R62" s="119" t="str">
        <f>'B-SU-043'!T17</f>
        <v>Assistente</v>
      </c>
    </row>
    <row r="63" spans="1:24" x14ac:dyDescent="0.25">
      <c r="A63" s="140" t="s">
        <v>372</v>
      </c>
      <c r="B63" s="143">
        <f>'B-SU-044'!E13</f>
        <v>88.026607538802665</v>
      </c>
      <c r="C63" s="94">
        <f>'B-SU-044'!K13</f>
        <v>11.973392461197339</v>
      </c>
      <c r="D63" s="100">
        <f>'B-SU-044'!C16</f>
        <v>27</v>
      </c>
      <c r="E63" s="100">
        <f>'B-SU-044'!F16</f>
        <v>42</v>
      </c>
      <c r="F63" s="100">
        <f>'B-SU-044'!I16</f>
        <v>636</v>
      </c>
      <c r="G63" s="100">
        <f>'B-SU-044'!L16</f>
        <v>58</v>
      </c>
      <c r="H63" s="147">
        <f>'B-SU-044'!O16</f>
        <v>2</v>
      </c>
      <c r="I63" s="97" t="str">
        <f t="shared" si="0"/>
        <v>Mestre</v>
      </c>
      <c r="J63" s="101">
        <f>'B-SU-044'!C7</f>
        <v>3</v>
      </c>
      <c r="K63" s="101" t="str">
        <f>'B-SU-044'!M7</f>
        <v>Não</v>
      </c>
      <c r="L63" s="101" t="str">
        <f>'B-SU-044'!O7</f>
        <v>Não</v>
      </c>
      <c r="M63" s="271" t="s">
        <v>202</v>
      </c>
      <c r="N63" s="271"/>
      <c r="O63" s="119" t="s">
        <v>207</v>
      </c>
      <c r="P63" s="85" t="str">
        <f>'B-SU-044'!R17</f>
        <v>CLT-H</v>
      </c>
      <c r="Q63" s="134">
        <f>'B-SU-044'!S17</f>
        <v>24</v>
      </c>
      <c r="R63" s="119" t="str">
        <f>'B-SU-044'!T17</f>
        <v>Assistente</v>
      </c>
    </row>
    <row r="64" spans="1:24" x14ac:dyDescent="0.25">
      <c r="A64" s="140" t="s">
        <v>373</v>
      </c>
      <c r="B64" s="143">
        <f>'B-SU-045'!E13</f>
        <v>82.634730538922156</v>
      </c>
      <c r="C64" s="94">
        <f>'B-SU-045'!K13</f>
        <v>17.365269461077844</v>
      </c>
      <c r="D64" s="100">
        <f>'B-SU-045'!C16</f>
        <v>23</v>
      </c>
      <c r="E64" s="100">
        <f>'B-SU-045'!F16</f>
        <v>36</v>
      </c>
      <c r="F64" s="100">
        <f>'B-SU-045'!I16</f>
        <v>0</v>
      </c>
      <c r="G64" s="100">
        <f>'B-SU-045'!L16</f>
        <v>14</v>
      </c>
      <c r="H64" s="147">
        <f>'B-SU-045'!O16</f>
        <v>10</v>
      </c>
      <c r="I64" s="97" t="str">
        <f t="shared" si="0"/>
        <v>Mestre</v>
      </c>
      <c r="J64" s="101">
        <f>'B-SU-045'!C7</f>
        <v>3</v>
      </c>
      <c r="K64" s="101" t="str">
        <f>'B-SU-045'!M7</f>
        <v>Não</v>
      </c>
      <c r="L64" s="101" t="str">
        <f>'B-SU-045'!O7</f>
        <v>Não</v>
      </c>
      <c r="M64" s="271" t="s">
        <v>202</v>
      </c>
      <c r="N64" s="271"/>
      <c r="O64" s="119" t="s">
        <v>207</v>
      </c>
      <c r="P64" s="85" t="str">
        <f>'B-SU-045'!R17</f>
        <v>CLT-H</v>
      </c>
      <c r="Q64" s="134">
        <f>'B-SU-045'!S17</f>
        <v>30</v>
      </c>
      <c r="R64" s="119" t="str">
        <f>'B-SU-045'!T17</f>
        <v>Assistente</v>
      </c>
    </row>
    <row r="65" spans="1:18" x14ac:dyDescent="0.25">
      <c r="A65" s="140" t="s">
        <v>374</v>
      </c>
      <c r="B65" s="143">
        <f>'B-SU-046'!E13</f>
        <v>72.185430463576154</v>
      </c>
      <c r="C65" s="94">
        <f>'B-SU-046'!K13</f>
        <v>27.814569536423843</v>
      </c>
      <c r="D65" s="100">
        <f>'B-SU-046'!C16</f>
        <v>25</v>
      </c>
      <c r="E65" s="100">
        <f>'B-SU-046'!F16</f>
        <v>45</v>
      </c>
      <c r="F65" s="100">
        <f>'B-SU-046'!I16</f>
        <v>90</v>
      </c>
      <c r="G65" s="100">
        <f>'B-SU-046'!L16</f>
        <v>27</v>
      </c>
      <c r="H65" s="147">
        <f>'B-SU-046'!O16</f>
        <v>12</v>
      </c>
      <c r="I65" s="97" t="str">
        <f t="shared" si="0"/>
        <v>Mestre</v>
      </c>
      <c r="J65" s="101">
        <f>'B-SU-046'!C7</f>
        <v>3</v>
      </c>
      <c r="K65" s="101" t="str">
        <f>'B-SU-046'!M7</f>
        <v>Não</v>
      </c>
      <c r="L65" s="101" t="str">
        <f>'B-SU-046'!O7</f>
        <v>Sim</v>
      </c>
      <c r="M65" s="268" t="s">
        <v>201</v>
      </c>
      <c r="N65" s="268"/>
      <c r="O65" s="119" t="s">
        <v>205</v>
      </c>
      <c r="P65" s="85" t="str">
        <f>'B-SU-046'!R17</f>
        <v>CLT</v>
      </c>
      <c r="Q65" s="134">
        <f>'B-SU-046'!S17</f>
        <v>40</v>
      </c>
      <c r="R65" s="119" t="str">
        <f>'B-SU-046'!T17</f>
        <v>Assistente</v>
      </c>
    </row>
    <row r="66" spans="1:18" x14ac:dyDescent="0.25">
      <c r="A66" s="140" t="s">
        <v>375</v>
      </c>
      <c r="B66" s="143">
        <f>'B-SU-047'!E13</f>
        <v>36.036036036036037</v>
      </c>
      <c r="C66" s="205">
        <f>'B-SU-047'!K13</f>
        <v>63.963963963963963</v>
      </c>
      <c r="D66" s="100">
        <f>'B-SU-047'!C16</f>
        <v>32</v>
      </c>
      <c r="E66" s="100">
        <f>'B-SU-047'!F16</f>
        <v>130</v>
      </c>
      <c r="F66" s="100">
        <f>'B-SU-047'!I16</f>
        <v>65</v>
      </c>
      <c r="G66" s="100">
        <f>'B-SU-047'!L16</f>
        <v>14</v>
      </c>
      <c r="H66" s="147">
        <f>'B-SU-047'!O16</f>
        <v>13</v>
      </c>
      <c r="I66" s="97" t="str">
        <f t="shared" si="0"/>
        <v>Pós-Doutor</v>
      </c>
      <c r="J66" s="101">
        <f>'B-SU-047'!C7</f>
        <v>5</v>
      </c>
      <c r="K66" s="101" t="str">
        <f>'B-SU-047'!M7</f>
        <v>Não</v>
      </c>
      <c r="L66" s="101" t="str">
        <f>'B-SU-047'!O7</f>
        <v>Sim</v>
      </c>
      <c r="M66" s="268" t="s">
        <v>200</v>
      </c>
      <c r="N66" s="268"/>
      <c r="O66" s="119" t="s">
        <v>204</v>
      </c>
      <c r="P66" s="85" t="str">
        <f>'B-SU-047'!R17</f>
        <v>CLT</v>
      </c>
      <c r="Q66" s="134">
        <f>'B-SU-047'!S17</f>
        <v>40</v>
      </c>
      <c r="R66" s="119" t="str">
        <f>'B-SU-047'!T17</f>
        <v>Adjunto</v>
      </c>
    </row>
    <row r="67" spans="1:18" x14ac:dyDescent="0.25">
      <c r="A67" s="140" t="s">
        <v>376</v>
      </c>
      <c r="B67" s="143">
        <f>'B-SU-048'!E13</f>
        <v>67.241379310344826</v>
      </c>
      <c r="C67" s="94">
        <f>'B-SU-048'!K13</f>
        <v>32.758620689655174</v>
      </c>
      <c r="D67" s="100">
        <f>'B-SU-048'!C16</f>
        <v>23</v>
      </c>
      <c r="E67" s="100">
        <f>'B-SU-048'!F16</f>
        <v>45</v>
      </c>
      <c r="F67" s="100">
        <f>'B-SU-048'!I16</f>
        <v>99</v>
      </c>
      <c r="G67" s="100">
        <f>'B-SU-048'!L16</f>
        <v>21</v>
      </c>
      <c r="H67" s="147">
        <f>'B-SU-048'!O16</f>
        <v>21</v>
      </c>
      <c r="I67" s="97" t="str">
        <f t="shared" si="0"/>
        <v>Mestre</v>
      </c>
      <c r="J67" s="101">
        <f>'B-SU-048'!C7</f>
        <v>3</v>
      </c>
      <c r="K67" s="101" t="str">
        <f>'B-SU-048'!M7</f>
        <v>Não</v>
      </c>
      <c r="L67" s="101" t="str">
        <f>'B-SU-048'!O7</f>
        <v>Sim</v>
      </c>
      <c r="M67" s="268" t="s">
        <v>201</v>
      </c>
      <c r="N67" s="268"/>
      <c r="O67" s="119" t="s">
        <v>205</v>
      </c>
      <c r="P67" s="85" t="str">
        <f>'B-SU-048'!R17</f>
        <v>CLT</v>
      </c>
      <c r="Q67" s="134">
        <f>'B-SU-048'!S17</f>
        <v>40</v>
      </c>
      <c r="R67" s="119" t="str">
        <f>'B-SU-048'!T17</f>
        <v>Assistente</v>
      </c>
    </row>
    <row r="68" spans="1:18" x14ac:dyDescent="0.25">
      <c r="A68" s="140" t="s">
        <v>377</v>
      </c>
      <c r="B68" s="143">
        <f>'B-SU-049'!E13</f>
        <v>70.930232558139537</v>
      </c>
      <c r="C68" s="94">
        <f>'B-SU-049'!K13</f>
        <v>29.069767441860463</v>
      </c>
      <c r="D68" s="100">
        <f>'B-SU-049'!C16</f>
        <v>25</v>
      </c>
      <c r="E68" s="100">
        <f>'B-SU-049'!F16</f>
        <v>48</v>
      </c>
      <c r="F68" s="100">
        <f>'B-SU-049'!I16</f>
        <v>608</v>
      </c>
      <c r="G68" s="100">
        <f>'B-SU-049'!L16</f>
        <v>11</v>
      </c>
      <c r="H68" s="147">
        <f>'B-SU-049'!O16</f>
        <v>8</v>
      </c>
      <c r="I68" s="97" t="str">
        <f t="shared" si="0"/>
        <v>Doutor</v>
      </c>
      <c r="J68" s="101">
        <f>'B-SU-049'!C7</f>
        <v>4</v>
      </c>
      <c r="K68" s="101" t="str">
        <f>'B-SU-049'!M7</f>
        <v>Não</v>
      </c>
      <c r="L68" s="101" t="str">
        <f>'B-SU-049'!O7</f>
        <v>Sim</v>
      </c>
      <c r="M68" s="268" t="s">
        <v>201</v>
      </c>
      <c r="N68" s="268"/>
      <c r="O68" s="119" t="s">
        <v>205</v>
      </c>
      <c r="P68" s="85" t="str">
        <f>'B-SU-049'!R17</f>
        <v>CLT</v>
      </c>
      <c r="Q68" s="134">
        <f>'B-SU-049'!S17</f>
        <v>40</v>
      </c>
      <c r="R68" s="119" t="str">
        <f>'B-SU-049'!T17</f>
        <v>Assistente</v>
      </c>
    </row>
    <row r="69" spans="1:18" x14ac:dyDescent="0.25">
      <c r="A69" s="140" t="s">
        <v>378</v>
      </c>
      <c r="B69" s="143">
        <f>'B-SU-050'!E13</f>
        <v>76.321353065539114</v>
      </c>
      <c r="C69" s="94">
        <f>'B-SU-050'!K13</f>
        <v>23.67864693446089</v>
      </c>
      <c r="D69" s="100">
        <f>'B-SU-050'!C16</f>
        <v>23</v>
      </c>
      <c r="E69" s="100">
        <f>'B-SU-050'!F16</f>
        <v>36</v>
      </c>
      <c r="F69" s="100">
        <f>'B-SU-050'!I16</f>
        <v>552</v>
      </c>
      <c r="G69" s="100">
        <f>'B-SU-050'!L16</f>
        <v>76</v>
      </c>
      <c r="H69" s="147">
        <f>'B-SU-050'!O16</f>
        <v>4</v>
      </c>
      <c r="I69" s="97" t="str">
        <f t="shared" si="0"/>
        <v>Mestre</v>
      </c>
      <c r="J69" s="101">
        <f>'B-SU-050'!C7</f>
        <v>3</v>
      </c>
      <c r="K69" s="101" t="str">
        <f>'B-SU-050'!M7</f>
        <v>Não</v>
      </c>
      <c r="L69" s="101" t="str">
        <f>'B-SU-050'!O7</f>
        <v>Não</v>
      </c>
      <c r="M69" s="268" t="s">
        <v>201</v>
      </c>
      <c r="N69" s="268"/>
      <c r="O69" s="119" t="s">
        <v>205</v>
      </c>
      <c r="P69" s="85" t="str">
        <f>'B-SU-050'!R17</f>
        <v>CLT-H</v>
      </c>
      <c r="Q69" s="134">
        <f>'B-SU-050'!S17</f>
        <v>30</v>
      </c>
      <c r="R69" s="119" t="str">
        <f>'B-SU-050'!T17</f>
        <v>Assistente</v>
      </c>
    </row>
    <row r="70" spans="1:18" x14ac:dyDescent="0.25">
      <c r="A70" s="140" t="s">
        <v>379</v>
      </c>
      <c r="B70" s="143">
        <f>'B-SU-051'!E13</f>
        <v>79.487179487179489</v>
      </c>
      <c r="C70" s="94">
        <f>'B-SU-051'!K13</f>
        <v>20.512820512820515</v>
      </c>
      <c r="D70" s="100">
        <f>'B-SU-051'!C16</f>
        <v>23</v>
      </c>
      <c r="E70" s="100">
        <f>'B-SU-051'!F16</f>
        <v>22</v>
      </c>
      <c r="F70" s="100">
        <f>'B-SU-051'!I16</f>
        <v>0</v>
      </c>
      <c r="G70" s="100">
        <f>'B-SU-051'!L16</f>
        <v>5</v>
      </c>
      <c r="H70" s="147">
        <f>'B-SU-051'!O16</f>
        <v>2</v>
      </c>
      <c r="I70" s="97" t="str">
        <f t="shared" si="0"/>
        <v>Especialista</v>
      </c>
      <c r="J70" s="101">
        <f>'B-SU-051'!C7</f>
        <v>2</v>
      </c>
      <c r="K70" s="101" t="str">
        <f>'B-SU-051'!M7</f>
        <v>Não</v>
      </c>
      <c r="L70" s="101" t="str">
        <f>'B-SU-051'!O7</f>
        <v>Não</v>
      </c>
      <c r="M70" s="268" t="s">
        <v>201</v>
      </c>
      <c r="N70" s="268"/>
      <c r="O70" s="119" t="s">
        <v>205</v>
      </c>
      <c r="P70" s="85" t="str">
        <f>'B-SU-051'!R17</f>
        <v>Outro</v>
      </c>
      <c r="Q70" s="134">
        <f>'B-SU-051'!S17</f>
        <v>40</v>
      </c>
      <c r="R70" s="119" t="str">
        <f>'B-SU-051'!T17</f>
        <v>Auxiliar</v>
      </c>
    </row>
    <row r="71" spans="1:18" x14ac:dyDescent="0.25">
      <c r="A71" s="140" t="s">
        <v>380</v>
      </c>
      <c r="B71" s="143">
        <f>'B-SU-052'!E13</f>
        <v>64.429530201342288</v>
      </c>
      <c r="C71" s="94">
        <f>'B-SU-052'!K13</f>
        <v>35.570469798657719</v>
      </c>
      <c r="D71" s="100">
        <f>'B-SU-052'!C16</f>
        <v>29</v>
      </c>
      <c r="E71" s="100">
        <f>'B-SU-052'!F16</f>
        <v>68</v>
      </c>
      <c r="F71" s="100">
        <f>'B-SU-052'!I16</f>
        <v>352</v>
      </c>
      <c r="G71" s="100">
        <f>'B-SU-052'!L16</f>
        <v>21</v>
      </c>
      <c r="H71" s="147">
        <f>'B-SU-052'!O16</f>
        <v>5</v>
      </c>
      <c r="I71" s="97" t="str">
        <f t="shared" si="0"/>
        <v>Doutor</v>
      </c>
      <c r="J71" s="101">
        <f>'B-SU-052'!C7</f>
        <v>4</v>
      </c>
      <c r="K71" s="101" t="str">
        <f>'B-SU-052'!M7</f>
        <v>Não</v>
      </c>
      <c r="L71" s="101" t="str">
        <f>'B-SU-052'!O7</f>
        <v>Não</v>
      </c>
      <c r="M71" s="268" t="s">
        <v>201</v>
      </c>
      <c r="N71" s="268"/>
      <c r="O71" s="119" t="s">
        <v>205</v>
      </c>
      <c r="P71" s="85" t="str">
        <f>'B-SU-052'!R17</f>
        <v>Outro</v>
      </c>
      <c r="Q71" s="134">
        <f>'B-SU-052'!S17</f>
        <v>30</v>
      </c>
      <c r="R71" s="119" t="str">
        <f>'B-SU-052'!T17</f>
        <v>Assistente</v>
      </c>
    </row>
    <row r="72" spans="1:18" x14ac:dyDescent="0.25">
      <c r="A72" s="140" t="s">
        <v>381</v>
      </c>
      <c r="B72" s="143">
        <f>'B-SU-053'!E13</f>
        <v>68.666666666666671</v>
      </c>
      <c r="C72" s="94">
        <f>'B-SU-053'!K13</f>
        <v>31.333333333333332</v>
      </c>
      <c r="D72" s="100">
        <f>'B-SU-053'!C16</f>
        <v>21</v>
      </c>
      <c r="E72" s="100">
        <f>'B-SU-053'!F16</f>
        <v>16</v>
      </c>
      <c r="F72" s="100">
        <f>'B-SU-053'!I16</f>
        <v>80</v>
      </c>
      <c r="G72" s="100">
        <f>'B-SU-053'!L16</f>
        <v>3</v>
      </c>
      <c r="H72" s="147">
        <f>'B-SU-053'!O16</f>
        <v>1</v>
      </c>
      <c r="I72" s="97" t="str">
        <f t="shared" si="0"/>
        <v>Especialista</v>
      </c>
      <c r="J72" s="101">
        <f>'B-SU-053'!C7</f>
        <v>2</v>
      </c>
      <c r="K72" s="101" t="str">
        <f>'B-SU-053'!M7</f>
        <v>Não</v>
      </c>
      <c r="L72" s="101" t="str">
        <f>'B-SU-053'!O7</f>
        <v>Não</v>
      </c>
      <c r="M72" s="268" t="s">
        <v>201</v>
      </c>
      <c r="N72" s="268"/>
      <c r="O72" s="119" t="s">
        <v>205</v>
      </c>
      <c r="P72" s="85" t="str">
        <f>'B-SU-053'!R17</f>
        <v>CLT-H</v>
      </c>
      <c r="Q72" s="134">
        <f>'B-SU-053'!S17</f>
        <v>24</v>
      </c>
      <c r="R72" s="119" t="str">
        <f>'B-SU-053'!T17</f>
        <v>Auxiliar</v>
      </c>
    </row>
    <row r="73" spans="1:18" x14ac:dyDescent="0.25">
      <c r="A73" s="140" t="s">
        <v>382</v>
      </c>
      <c r="B73" s="143">
        <f>'B-SU-054'!E13</f>
        <v>82.539682539682545</v>
      </c>
      <c r="C73" s="94">
        <f>'B-SU-054'!K13</f>
        <v>17.460317460317459</v>
      </c>
      <c r="D73" s="100">
        <f>'B-SU-054'!C16</f>
        <v>21</v>
      </c>
      <c r="E73" s="100">
        <f>'B-SU-054'!F16</f>
        <v>16</v>
      </c>
      <c r="F73" s="100">
        <f>'B-SU-054'!I16</f>
        <v>0</v>
      </c>
      <c r="G73" s="100">
        <f>'B-SU-054'!L16</f>
        <v>13</v>
      </c>
      <c r="H73" s="147">
        <f>'B-SU-054'!O16</f>
        <v>3</v>
      </c>
      <c r="I73" s="97" t="str">
        <f t="shared" si="0"/>
        <v>Especialista</v>
      </c>
      <c r="J73" s="101">
        <f>'B-SU-054'!C7</f>
        <v>2</v>
      </c>
      <c r="K73" s="101" t="str">
        <f>'B-SU-054'!M7</f>
        <v>Não</v>
      </c>
      <c r="L73" s="101" t="str">
        <f>'B-SU-054'!O7</f>
        <v>Não</v>
      </c>
      <c r="M73" s="271" t="s">
        <v>202</v>
      </c>
      <c r="N73" s="271"/>
      <c r="O73" s="119" t="s">
        <v>207</v>
      </c>
      <c r="P73" s="85" t="str">
        <f>'B-SU-054'!R17</f>
        <v>CLT-H</v>
      </c>
      <c r="Q73" s="134">
        <f>'B-SU-054'!S17</f>
        <v>30</v>
      </c>
      <c r="R73" s="119" t="str">
        <f>'B-SU-054'!T17</f>
        <v>Auxiliar</v>
      </c>
    </row>
    <row r="74" spans="1:18" ht="15.75" thickBot="1" x14ac:dyDescent="0.3">
      <c r="A74" s="206" t="s">
        <v>383</v>
      </c>
      <c r="B74" s="148">
        <f>'B-SU-055'!E13</f>
        <v>86.639676113360323</v>
      </c>
      <c r="C74" s="149">
        <f>'B-SU-055'!K13</f>
        <v>13.360323886639677</v>
      </c>
      <c r="D74" s="150">
        <f>'B-SU-055'!C16</f>
        <v>30</v>
      </c>
      <c r="E74" s="150">
        <f>'B-SU-055'!F16</f>
        <v>72</v>
      </c>
      <c r="F74" s="150">
        <f>'B-SU-055'!I16</f>
        <v>291</v>
      </c>
      <c r="G74" s="150">
        <f>'B-SU-055'!L16</f>
        <v>22</v>
      </c>
      <c r="H74" s="151">
        <f>'B-SU-055'!O16</f>
        <v>6</v>
      </c>
      <c r="I74" s="202" t="str">
        <f t="shared" si="0"/>
        <v>Mestre</v>
      </c>
      <c r="J74" s="150">
        <f>'B-SU-055'!C7</f>
        <v>3</v>
      </c>
      <c r="K74" s="150" t="str">
        <f>'B-SU-055'!M7</f>
        <v>Não</v>
      </c>
      <c r="L74" s="150" t="str">
        <f>'B-SU-055'!O7</f>
        <v>Não</v>
      </c>
      <c r="M74" s="272" t="s">
        <v>202</v>
      </c>
      <c r="N74" s="272"/>
      <c r="O74" s="153" t="s">
        <v>207</v>
      </c>
      <c r="P74" s="87" t="str">
        <f>'B-SU-055'!R17</f>
        <v>CLT-H</v>
      </c>
      <c r="Q74" s="201">
        <f>'B-SU-055'!S17</f>
        <v>30</v>
      </c>
      <c r="R74" s="153" t="str">
        <f>'B-SU-055'!T17</f>
        <v>Assistente</v>
      </c>
    </row>
    <row r="75" spans="1:18" x14ac:dyDescent="0.25">
      <c r="K75" s="203">
        <f>1*60/C7</f>
        <v>1.0909090909090908</v>
      </c>
      <c r="L75" s="203">
        <f>18*100/C7</f>
        <v>32.727272727272727</v>
      </c>
    </row>
  </sheetData>
  <sheetProtection password="E2B6" sheet="1" objects="1" scenarios="1"/>
  <mergeCells count="78">
    <mergeCell ref="R9:V9"/>
    <mergeCell ref="R10:U10"/>
    <mergeCell ref="T14:V14"/>
    <mergeCell ref="U28:V28"/>
    <mergeCell ref="Y29:Y30"/>
    <mergeCell ref="Z29:Z30"/>
    <mergeCell ref="Z32:Z33"/>
    <mergeCell ref="M62:N62"/>
    <mergeCell ref="M63:N63"/>
    <mergeCell ref="M52:N52"/>
    <mergeCell ref="M47:N47"/>
    <mergeCell ref="M48:N48"/>
    <mergeCell ref="M49:N49"/>
    <mergeCell ref="M50:N50"/>
    <mergeCell ref="M51:N51"/>
    <mergeCell ref="M42:N42"/>
    <mergeCell ref="M43:N43"/>
    <mergeCell ref="M44:N44"/>
    <mergeCell ref="M45:N45"/>
    <mergeCell ref="M46:N46"/>
    <mergeCell ref="M58:N58"/>
    <mergeCell ref="M60:N60"/>
    <mergeCell ref="M61:N61"/>
    <mergeCell ref="Y32:Y33"/>
    <mergeCell ref="M72:N72"/>
    <mergeCell ref="M37:N37"/>
    <mergeCell ref="M38:N38"/>
    <mergeCell ref="M39:N39"/>
    <mergeCell ref="M40:N40"/>
    <mergeCell ref="M41:N41"/>
    <mergeCell ref="M32:N32"/>
    <mergeCell ref="M33:N33"/>
    <mergeCell ref="M34:N34"/>
    <mergeCell ref="M35:N35"/>
    <mergeCell ref="M36:N36"/>
    <mergeCell ref="M73:N73"/>
    <mergeCell ref="M74:N74"/>
    <mergeCell ref="M53:N53"/>
    <mergeCell ref="M54:N54"/>
    <mergeCell ref="M55:N55"/>
    <mergeCell ref="M56:N56"/>
    <mergeCell ref="M67:N67"/>
    <mergeCell ref="M68:N68"/>
    <mergeCell ref="M69:N69"/>
    <mergeCell ref="M70:N70"/>
    <mergeCell ref="M71:N71"/>
    <mergeCell ref="M64:N64"/>
    <mergeCell ref="M65:N65"/>
    <mergeCell ref="M66:N66"/>
    <mergeCell ref="M57:N57"/>
    <mergeCell ref="M59:N59"/>
    <mergeCell ref="M27:N27"/>
    <mergeCell ref="M28:N28"/>
    <mergeCell ref="M29:N29"/>
    <mergeCell ref="M30:N30"/>
    <mergeCell ref="M31:N31"/>
    <mergeCell ref="M22:N22"/>
    <mergeCell ref="M23:N23"/>
    <mergeCell ref="M24:N24"/>
    <mergeCell ref="M25:N25"/>
    <mergeCell ref="M26:N26"/>
    <mergeCell ref="M5:P5"/>
    <mergeCell ref="M7:N7"/>
    <mergeCell ref="O7:P7"/>
    <mergeCell ref="M20:N20"/>
    <mergeCell ref="M21:N21"/>
    <mergeCell ref="M19:N19"/>
    <mergeCell ref="A15:B17"/>
    <mergeCell ref="D15:E17"/>
    <mergeCell ref="G15:H17"/>
    <mergeCell ref="J15:K17"/>
    <mergeCell ref="M15:N17"/>
    <mergeCell ref="D7:K7"/>
    <mergeCell ref="M10:O12"/>
    <mergeCell ref="M6:N6"/>
    <mergeCell ref="O6:P6"/>
    <mergeCell ref="G10:J12"/>
    <mergeCell ref="A10:D12"/>
  </mergeCells>
  <pageMargins left="0.51181102362204722" right="0.51181102362204722" top="0.78740157480314965" bottom="0.78740157480314965" header="0.31496062992125984" footer="0.31496062992125984"/>
  <pageSetup paperSize="9" scale="51" fitToHeight="2" orientation="landscape" horizontalDpi="200" verticalDpi="200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J39" sqref="J39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42578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8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5" customHeight="1" thickBot="1" x14ac:dyDescent="0.3">
      <c r="A7" s="1" t="s">
        <v>7</v>
      </c>
      <c r="C7" s="3">
        <v>4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187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4.2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237</v>
      </c>
      <c r="F11" s="5"/>
      <c r="G11" s="53" t="s">
        <v>11</v>
      </c>
      <c r="H11" s="8"/>
      <c r="I11" s="9"/>
      <c r="J11" s="9"/>
      <c r="K11" s="61">
        <f>U32+U44+I66+I95+I111</f>
        <v>35</v>
      </c>
      <c r="M11" s="290"/>
      <c r="N11" s="291"/>
      <c r="O11" s="291"/>
      <c r="P11" s="58">
        <f>E11+K11</f>
        <v>272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4.25" customHeight="1" x14ac:dyDescent="0.25">
      <c r="A13" s="1"/>
      <c r="C13" s="5"/>
      <c r="D13" s="11" t="s">
        <v>12</v>
      </c>
      <c r="E13" s="41">
        <f>E11*100/P11</f>
        <v>87.132352941176464</v>
      </c>
      <c r="F13" s="5"/>
      <c r="G13" s="5"/>
      <c r="H13" s="5"/>
      <c r="I13" s="5"/>
      <c r="J13" s="11" t="s">
        <v>12</v>
      </c>
      <c r="K13" s="49">
        <f>K11*100/P11</f>
        <v>12.867647058823529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272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0</v>
      </c>
      <c r="D16" s="296"/>
      <c r="E16" s="297"/>
      <c r="F16" s="16">
        <f>G32</f>
        <v>68</v>
      </c>
      <c r="G16" s="238"/>
      <c r="H16" s="239"/>
      <c r="I16" s="15">
        <f>S32</f>
        <v>168</v>
      </c>
      <c r="J16" s="302"/>
      <c r="K16" s="303"/>
      <c r="L16" s="16">
        <f>U42</f>
        <v>35</v>
      </c>
      <c r="M16" s="256"/>
      <c r="N16" s="257"/>
      <c r="O16" s="17">
        <f>U44</f>
        <v>5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225</v>
      </c>
      <c r="S17" s="34">
        <v>40</v>
      </c>
      <c r="T17" s="35" t="s">
        <v>230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3</v>
      </c>
      <c r="R21" s="29">
        <v>6</v>
      </c>
      <c r="S21" s="30">
        <f>Q21*R21</f>
        <v>18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24</v>
      </c>
      <c r="N23" s="10"/>
      <c r="O23" s="10"/>
      <c r="P23" s="10"/>
      <c r="Q23" s="31">
        <v>3</v>
      </c>
      <c r="R23" s="3">
        <v>4</v>
      </c>
      <c r="S23" s="32">
        <f t="shared" si="1"/>
        <v>12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2</v>
      </c>
      <c r="F24" s="3">
        <v>3</v>
      </c>
      <c r="G24" s="32">
        <f t="shared" si="0"/>
        <v>6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12</v>
      </c>
      <c r="R27" s="3">
        <v>1</v>
      </c>
      <c r="S27" s="32">
        <f t="shared" si="1"/>
        <v>12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17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42</v>
      </c>
      <c r="T30" s="36" t="s">
        <v>38</v>
      </c>
      <c r="U30" s="3">
        <f>SUM(S21:S23)+(S27+S28)</f>
        <v>42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68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168</v>
      </c>
      <c r="T32" s="36" t="s">
        <v>41</v>
      </c>
      <c r="U32" s="3">
        <f>SUM(S24:S26)+SUM(S27:S28)</f>
        <v>12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23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5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12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35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40</v>
      </c>
      <c r="R44" s="10"/>
      <c r="S44" s="10"/>
      <c r="T44" s="36" t="s">
        <v>41</v>
      </c>
      <c r="U44" s="3">
        <f>Q38+Q40+Q42</f>
        <v>5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>
        <v>5</v>
      </c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>
        <v>12</v>
      </c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23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>
        <v>6</v>
      </c>
      <c r="F63" s="10"/>
      <c r="G63" s="10"/>
      <c r="H63" s="10"/>
      <c r="I63" s="10"/>
      <c r="J63" s="10"/>
      <c r="K63" s="308"/>
      <c r="M63" s="67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>
        <v>3</v>
      </c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14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35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>
        <v>1</v>
      </c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>
        <v>5</v>
      </c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>
        <v>3</v>
      </c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>
        <v>1</v>
      </c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>
        <v>32</v>
      </c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 t="s">
        <v>278</v>
      </c>
      <c r="N79" s="10"/>
      <c r="O79" s="10"/>
      <c r="P79" s="10"/>
      <c r="Q79" s="3">
        <v>11</v>
      </c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308"/>
      <c r="M80" s="27" t="s">
        <v>161</v>
      </c>
      <c r="N80" s="10"/>
      <c r="O80" s="10"/>
      <c r="P80" s="10"/>
      <c r="Q80" s="3">
        <v>15</v>
      </c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 t="s">
        <v>254</v>
      </c>
      <c r="N81" s="10"/>
      <c r="O81" s="10"/>
      <c r="P81" s="10"/>
      <c r="Q81" s="3">
        <v>21</v>
      </c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>
        <v>1</v>
      </c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>
        <v>2</v>
      </c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>
        <v>1</v>
      </c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4</v>
      </c>
      <c r="J95" s="10"/>
      <c r="K95" s="308"/>
      <c r="M95" s="27" t="s">
        <v>124</v>
      </c>
      <c r="N95" s="10"/>
      <c r="O95" s="10"/>
      <c r="P95" s="10"/>
      <c r="Q95" s="3">
        <v>36</v>
      </c>
      <c r="R95" s="10"/>
      <c r="S95" s="10"/>
      <c r="T95" s="36" t="s">
        <v>38</v>
      </c>
      <c r="U95" s="3">
        <f>SUM(Q70:Q95)</f>
        <v>125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L40" sqref="L40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5703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138</v>
      </c>
      <c r="E5" s="1" t="s">
        <v>5</v>
      </c>
      <c r="G5" s="3" t="s">
        <v>274</v>
      </c>
      <c r="I5" s="1" t="s">
        <v>6</v>
      </c>
      <c r="K5" s="3">
        <v>9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" customHeight="1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4.25" customHeight="1" thickBot="1" x14ac:dyDescent="0.3">
      <c r="A7" s="1" t="s">
        <v>7</v>
      </c>
      <c r="C7" s="3">
        <v>4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193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270</v>
      </c>
      <c r="F11" s="5"/>
      <c r="G11" s="53" t="s">
        <v>11</v>
      </c>
      <c r="H11" s="8"/>
      <c r="I11" s="9"/>
      <c r="J11" s="9"/>
      <c r="K11" s="61">
        <f>U32+U44+I66+I95+I111</f>
        <v>128</v>
      </c>
      <c r="M11" s="290"/>
      <c r="N11" s="291"/>
      <c r="O11" s="291"/>
      <c r="P11" s="58">
        <f>E11+K11</f>
        <v>398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67.8391959798995</v>
      </c>
      <c r="F13" s="5"/>
      <c r="G13" s="5"/>
      <c r="H13" s="5"/>
      <c r="I13" s="5"/>
      <c r="J13" s="11" t="s">
        <v>12</v>
      </c>
      <c r="K13" s="49">
        <f>K11*100/P11</f>
        <v>32.1608040201005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271</v>
      </c>
      <c r="U14" s="282"/>
      <c r="V14" s="283"/>
      <c r="W14" s="192" t="s">
        <v>203</v>
      </c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32</v>
      </c>
      <c r="D16" s="296"/>
      <c r="E16" s="297"/>
      <c r="F16" s="16">
        <f>G32</f>
        <v>128</v>
      </c>
      <c r="G16" s="238"/>
      <c r="H16" s="239"/>
      <c r="I16" s="15">
        <f>S32</f>
        <v>340</v>
      </c>
      <c r="J16" s="302"/>
      <c r="K16" s="303"/>
      <c r="L16" s="16">
        <f>U42</f>
        <v>13</v>
      </c>
      <c r="M16" s="256"/>
      <c r="N16" s="257"/>
      <c r="O16" s="17">
        <f>U44</f>
        <v>17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225</v>
      </c>
      <c r="S17" s="34">
        <v>40</v>
      </c>
      <c r="T17" s="35" t="s">
        <v>224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139</v>
      </c>
      <c r="N23" s="10"/>
      <c r="O23" s="10"/>
      <c r="P23" s="10"/>
      <c r="Q23" s="31">
        <v>8</v>
      </c>
      <c r="R23" s="3">
        <v>4</v>
      </c>
      <c r="S23" s="32">
        <f t="shared" si="1"/>
        <v>32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7</v>
      </c>
      <c r="F24" s="3">
        <v>3</v>
      </c>
      <c r="G24" s="32">
        <f t="shared" si="0"/>
        <v>21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1</v>
      </c>
      <c r="R24" s="3">
        <v>3</v>
      </c>
      <c r="S24" s="32">
        <f t="shared" si="1"/>
        <v>3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2</v>
      </c>
      <c r="R26" s="3">
        <v>1</v>
      </c>
      <c r="S26" s="32">
        <f t="shared" si="1"/>
        <v>2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12</v>
      </c>
      <c r="R27" s="3">
        <v>1</v>
      </c>
      <c r="S27" s="32">
        <f t="shared" si="1"/>
        <v>12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36</v>
      </c>
      <c r="R28" s="34">
        <v>1</v>
      </c>
      <c r="S28" s="35">
        <f t="shared" si="1"/>
        <v>36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32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85</v>
      </c>
      <c r="T30" s="36" t="s">
        <v>38</v>
      </c>
      <c r="U30" s="3">
        <f>SUM(S21:S23)+(S27+S28)</f>
        <v>80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128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340</v>
      </c>
      <c r="T32" s="36" t="s">
        <v>41</v>
      </c>
      <c r="U32" s="3">
        <f>SUM(S24:S26)+SUM(S27:S28)</f>
        <v>53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13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17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9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13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32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30</v>
      </c>
      <c r="R44" s="10"/>
      <c r="S44" s="10"/>
      <c r="T44" s="36" t="s">
        <v>41</v>
      </c>
      <c r="U44" s="3">
        <f>Q38+Q40+Q42</f>
        <v>17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>
        <v>17</v>
      </c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13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>
        <v>4</v>
      </c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21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13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>
        <v>2</v>
      </c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>
        <v>7</v>
      </c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>
        <v>6</v>
      </c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>
        <v>6</v>
      </c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>
        <v>52</v>
      </c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>
        <v>4</v>
      </c>
      <c r="F79" s="10"/>
      <c r="G79" s="10"/>
      <c r="H79" s="10"/>
      <c r="I79" s="10"/>
      <c r="J79" s="10"/>
      <c r="K79" s="308"/>
      <c r="M79" s="27" t="s">
        <v>108</v>
      </c>
      <c r="N79" s="10"/>
      <c r="O79" s="10"/>
      <c r="P79" s="10"/>
      <c r="Q79" s="3">
        <v>9</v>
      </c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308"/>
      <c r="M80" s="27" t="s">
        <v>154</v>
      </c>
      <c r="N80" s="10"/>
      <c r="O80" s="10"/>
      <c r="P80" s="10"/>
      <c r="Q80" s="3">
        <v>3</v>
      </c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>
        <v>6</v>
      </c>
      <c r="F81" s="10"/>
      <c r="G81" s="10"/>
      <c r="H81" s="10"/>
      <c r="I81" s="10"/>
      <c r="J81" s="10"/>
      <c r="K81" s="308"/>
      <c r="M81" s="27" t="s">
        <v>163</v>
      </c>
      <c r="N81" s="10"/>
      <c r="O81" s="10"/>
      <c r="P81" s="10"/>
      <c r="Q81" s="3">
        <v>8</v>
      </c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>
        <v>4</v>
      </c>
      <c r="F82" s="10"/>
      <c r="G82" s="10"/>
      <c r="H82" s="10"/>
      <c r="I82" s="10"/>
      <c r="J82" s="10"/>
      <c r="K82" s="308"/>
      <c r="M82" s="27" t="s">
        <v>161</v>
      </c>
      <c r="N82" s="10"/>
      <c r="O82" s="10"/>
      <c r="P82" s="10"/>
      <c r="Q82" s="3">
        <v>1</v>
      </c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 t="s">
        <v>284</v>
      </c>
      <c r="N83" s="10"/>
      <c r="O83" s="10"/>
      <c r="P83" s="10"/>
      <c r="Q83" s="3">
        <v>28</v>
      </c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>
        <v>1</v>
      </c>
      <c r="F84" s="10"/>
      <c r="G84" s="10"/>
      <c r="H84" s="10"/>
      <c r="I84" s="10"/>
      <c r="J84" s="10"/>
      <c r="K84" s="308"/>
      <c r="M84" s="27" t="s">
        <v>285</v>
      </c>
      <c r="N84" s="10"/>
      <c r="O84" s="10"/>
      <c r="P84" s="10"/>
      <c r="Q84" s="3">
        <v>3</v>
      </c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>
        <v>9</v>
      </c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>
        <v>2</v>
      </c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>
        <v>4</v>
      </c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>
        <v>2</v>
      </c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>
        <v>2</v>
      </c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2</v>
      </c>
      <c r="F95" s="10"/>
      <c r="G95" s="10"/>
      <c r="H95" s="36" t="s">
        <v>41</v>
      </c>
      <c r="I95" s="3">
        <f>SUM(E70:E95)</f>
        <v>34</v>
      </c>
      <c r="J95" s="10"/>
      <c r="K95" s="308"/>
      <c r="M95" s="27" t="s">
        <v>124</v>
      </c>
      <c r="N95" s="10"/>
      <c r="O95" s="10"/>
      <c r="P95" s="10"/>
      <c r="Q95" s="3">
        <v>37</v>
      </c>
      <c r="R95" s="10"/>
      <c r="S95" s="10"/>
      <c r="T95" s="36" t="s">
        <v>38</v>
      </c>
      <c r="U95" s="3">
        <f>SUM(Q70:Q95)</f>
        <v>164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>
        <v>3</v>
      </c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3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L40" sqref="L40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42578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.75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10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" customHeight="1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5" customHeight="1" thickBot="1" x14ac:dyDescent="0.3">
      <c r="A7" s="1" t="s">
        <v>7</v>
      </c>
      <c r="C7" s="3">
        <v>3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187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48</v>
      </c>
      <c r="F11" s="5"/>
      <c r="G11" s="53" t="s">
        <v>11</v>
      </c>
      <c r="H11" s="8"/>
      <c r="I11" s="9"/>
      <c r="J11" s="9"/>
      <c r="K11" s="61">
        <f>U32+U44+I66+I95+I111</f>
        <v>22</v>
      </c>
      <c r="M11" s="290"/>
      <c r="N11" s="291"/>
      <c r="O11" s="291"/>
      <c r="P11" s="58">
        <f>E11+K11</f>
        <v>70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4.25" customHeight="1" x14ac:dyDescent="0.25">
      <c r="A13" s="1"/>
      <c r="C13" s="5"/>
      <c r="D13" s="11" t="s">
        <v>12</v>
      </c>
      <c r="E13" s="41">
        <f>E11*100/P11</f>
        <v>68.571428571428569</v>
      </c>
      <c r="F13" s="5"/>
      <c r="G13" s="5"/>
      <c r="H13" s="5"/>
      <c r="I13" s="5"/>
      <c r="J13" s="11" t="s">
        <v>12</v>
      </c>
      <c r="K13" s="49">
        <f>K11*100/P11</f>
        <v>31.428571428571427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271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21</v>
      </c>
      <c r="D16" s="296"/>
      <c r="E16" s="297"/>
      <c r="F16" s="16">
        <f>G32</f>
        <v>27</v>
      </c>
      <c r="G16" s="238"/>
      <c r="H16" s="239"/>
      <c r="I16" s="15">
        <f>S32</f>
        <v>0</v>
      </c>
      <c r="J16" s="302"/>
      <c r="K16" s="303"/>
      <c r="L16" s="16">
        <f>U42</f>
        <v>16</v>
      </c>
      <c r="M16" s="256"/>
      <c r="N16" s="257"/>
      <c r="O16" s="17">
        <f>U44</f>
        <v>4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225</v>
      </c>
      <c r="S17" s="34">
        <v>40</v>
      </c>
      <c r="T17" s="35" t="s">
        <v>224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1</v>
      </c>
      <c r="F24" s="3">
        <v>3</v>
      </c>
      <c r="G24" s="32">
        <f t="shared" si="0"/>
        <v>3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9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12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4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4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16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21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20</v>
      </c>
      <c r="R44" s="10"/>
      <c r="S44" s="10"/>
      <c r="T44" s="36" t="s">
        <v>41</v>
      </c>
      <c r="U44" s="3">
        <f>Q38+Q40+Q42</f>
        <v>4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>
        <v>4</v>
      </c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>
        <v>4</v>
      </c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12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>
        <v>4</v>
      </c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8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16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 t="s">
        <v>148</v>
      </c>
      <c r="N79" s="10"/>
      <c r="O79" s="10"/>
      <c r="P79" s="10"/>
      <c r="Q79" s="3">
        <v>6</v>
      </c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308"/>
      <c r="M80" s="27" t="s">
        <v>286</v>
      </c>
      <c r="N80" s="10"/>
      <c r="O80" s="10"/>
      <c r="P80" s="10"/>
      <c r="Q80" s="3">
        <v>4</v>
      </c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>
        <v>3</v>
      </c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7</v>
      </c>
      <c r="F95" s="10"/>
      <c r="G95" s="10"/>
      <c r="H95" s="36" t="s">
        <v>41</v>
      </c>
      <c r="I95" s="3">
        <f>SUM(E70:E95)</f>
        <v>10</v>
      </c>
      <c r="J95" s="10"/>
      <c r="K95" s="308"/>
      <c r="M95" s="27" t="s">
        <v>124</v>
      </c>
      <c r="N95" s="10"/>
      <c r="O95" s="10"/>
      <c r="P95" s="10"/>
      <c r="Q95" s="3">
        <v>6</v>
      </c>
      <c r="R95" s="10"/>
      <c r="S95" s="10"/>
      <c r="T95" s="36" t="s">
        <v>38</v>
      </c>
      <c r="U95" s="3">
        <f>SUM(Q70:Q95)</f>
        <v>16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I61" sqref="I61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71093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11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5" customHeight="1" thickBot="1" x14ac:dyDescent="0.3">
      <c r="A7" s="1" t="s">
        <v>7</v>
      </c>
      <c r="C7" s="3">
        <v>3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187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5" customHeight="1" x14ac:dyDescent="0.25">
      <c r="A8" s="1"/>
      <c r="C8" s="4"/>
      <c r="D8" s="5"/>
      <c r="E8" s="70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57</v>
      </c>
      <c r="F11" s="5"/>
      <c r="G11" s="53" t="s">
        <v>11</v>
      </c>
      <c r="H11" s="8"/>
      <c r="I11" s="9"/>
      <c r="J11" s="9"/>
      <c r="K11" s="61">
        <f>U32+U44+I66+I95+I111</f>
        <v>18</v>
      </c>
      <c r="M11" s="290"/>
      <c r="N11" s="291"/>
      <c r="O11" s="291"/>
      <c r="P11" s="58">
        <f>E11+K11</f>
        <v>75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76</v>
      </c>
      <c r="F13" s="5"/>
      <c r="G13" s="5"/>
      <c r="H13" s="5"/>
      <c r="I13" s="5"/>
      <c r="J13" s="11" t="s">
        <v>12</v>
      </c>
      <c r="K13" s="49">
        <f>K11*100/P11</f>
        <v>24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271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25</v>
      </c>
      <c r="D16" s="296"/>
      <c r="E16" s="297"/>
      <c r="F16" s="16">
        <f>G32</f>
        <v>45</v>
      </c>
      <c r="G16" s="238"/>
      <c r="H16" s="239"/>
      <c r="I16" s="15">
        <f>S32</f>
        <v>45</v>
      </c>
      <c r="J16" s="302"/>
      <c r="K16" s="303"/>
      <c r="L16" s="16">
        <f>U42</f>
        <v>7</v>
      </c>
      <c r="M16" s="256"/>
      <c r="N16" s="257"/>
      <c r="O16" s="17">
        <f>U44</f>
        <v>5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226</v>
      </c>
      <c r="S17" s="34">
        <v>30</v>
      </c>
      <c r="T17" s="35" t="s">
        <v>224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3</v>
      </c>
      <c r="R22" s="3">
        <v>5</v>
      </c>
      <c r="S22" s="32">
        <f t="shared" ref="S22:S28" si="1">Q22*R22</f>
        <v>15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3</v>
      </c>
      <c r="F24" s="3">
        <v>3</v>
      </c>
      <c r="G24" s="32">
        <f t="shared" si="0"/>
        <v>9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15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15</v>
      </c>
      <c r="T30" s="36" t="s">
        <v>38</v>
      </c>
      <c r="U30" s="3">
        <f>SUM(S21:S23)+(S27+S28)</f>
        <v>15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45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45</v>
      </c>
      <c r="T32" s="36" t="s">
        <v>41</v>
      </c>
      <c r="U32" s="3">
        <f>SUM(S24:S26)+SUM(S27:S28)</f>
        <v>0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7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5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6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7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25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12</v>
      </c>
      <c r="R44" s="10"/>
      <c r="S44" s="10"/>
      <c r="T44" s="36" t="s">
        <v>41</v>
      </c>
      <c r="U44" s="3">
        <f>Q38+Q40+Q42</f>
        <v>5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>
        <v>5</v>
      </c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7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308"/>
      <c r="M63" s="23" t="s">
        <v>153</v>
      </c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>
        <v>8</v>
      </c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13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7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>
        <v>1</v>
      </c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>
        <v>3</v>
      </c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>
        <v>2</v>
      </c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>
        <v>1</v>
      </c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 t="s">
        <v>287</v>
      </c>
      <c r="N79" s="10"/>
      <c r="O79" s="10"/>
      <c r="P79" s="10"/>
      <c r="Q79" s="3">
        <v>2</v>
      </c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308"/>
      <c r="M80" s="27" t="s">
        <v>288</v>
      </c>
      <c r="N80" s="10"/>
      <c r="O80" s="10"/>
      <c r="P80" s="10"/>
      <c r="Q80" s="3">
        <v>3</v>
      </c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 t="s">
        <v>148</v>
      </c>
      <c r="N81" s="10"/>
      <c r="O81" s="10"/>
      <c r="P81" s="10"/>
      <c r="Q81" s="3">
        <v>6</v>
      </c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 t="s">
        <v>289</v>
      </c>
      <c r="N82" s="10"/>
      <c r="O82" s="10"/>
      <c r="P82" s="10"/>
      <c r="Q82" s="3">
        <v>2</v>
      </c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308"/>
      <c r="M95" s="27" t="s">
        <v>124</v>
      </c>
      <c r="N95" s="10"/>
      <c r="O95" s="10"/>
      <c r="P95" s="10"/>
      <c r="Q95" s="3">
        <v>8</v>
      </c>
      <c r="R95" s="10"/>
      <c r="S95" s="10"/>
      <c r="T95" s="36" t="s">
        <v>38</v>
      </c>
      <c r="U95" s="3">
        <f>SUM(Q70:Q95)</f>
        <v>28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V17" sqref="V1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42578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12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5" customHeight="1" thickBot="1" x14ac:dyDescent="0.3">
      <c r="A7" s="1" t="s">
        <v>7</v>
      </c>
      <c r="C7" s="3">
        <v>3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193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60</v>
      </c>
      <c r="F11" s="5"/>
      <c r="G11" s="53" t="s">
        <v>11</v>
      </c>
      <c r="H11" s="8"/>
      <c r="I11" s="9"/>
      <c r="J11" s="9"/>
      <c r="K11" s="61">
        <f>U32+U44+I66+I95+I111</f>
        <v>16</v>
      </c>
      <c r="M11" s="290"/>
      <c r="N11" s="291"/>
      <c r="O11" s="291"/>
      <c r="P11" s="58">
        <f>E11+K11</f>
        <v>76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78.94736842105263</v>
      </c>
      <c r="F13" s="5"/>
      <c r="G13" s="5"/>
      <c r="H13" s="5"/>
      <c r="I13" s="5"/>
      <c r="J13" s="11" t="s">
        <v>12</v>
      </c>
      <c r="K13" s="49">
        <f>K11*100/P11</f>
        <v>21.05263157894737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271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23</v>
      </c>
      <c r="D16" s="296"/>
      <c r="E16" s="297"/>
      <c r="F16" s="16">
        <f>G32</f>
        <v>36</v>
      </c>
      <c r="G16" s="238"/>
      <c r="H16" s="239"/>
      <c r="I16" s="15">
        <f>S32</f>
        <v>60</v>
      </c>
      <c r="J16" s="302"/>
      <c r="K16" s="303"/>
      <c r="L16" s="16">
        <f>U42</f>
        <v>7</v>
      </c>
      <c r="M16" s="256"/>
      <c r="N16" s="257"/>
      <c r="O16" s="17">
        <f>U44</f>
        <v>4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227</v>
      </c>
      <c r="S17" s="34">
        <v>30</v>
      </c>
      <c r="T17" s="35" t="s">
        <v>224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139</v>
      </c>
      <c r="N23" s="10"/>
      <c r="O23" s="10"/>
      <c r="P23" s="10"/>
      <c r="Q23" s="31">
        <v>5</v>
      </c>
      <c r="R23" s="3">
        <v>4</v>
      </c>
      <c r="S23" s="32">
        <f t="shared" si="1"/>
        <v>20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2</v>
      </c>
      <c r="F24" s="3">
        <v>3</v>
      </c>
      <c r="G24" s="32">
        <f t="shared" si="0"/>
        <v>6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12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20</v>
      </c>
      <c r="T30" s="36" t="s">
        <v>38</v>
      </c>
      <c r="U30" s="3">
        <f>SUM(S21:S23)+(S27+S28)</f>
        <v>20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36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60</v>
      </c>
      <c r="T32" s="36" t="s">
        <v>41</v>
      </c>
      <c r="U32" s="3">
        <f>SUM(S24:S26)+SUM(S27:S28)</f>
        <v>0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7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4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4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7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23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11</v>
      </c>
      <c r="R44" s="10"/>
      <c r="S44" s="10"/>
      <c r="T44" s="36" t="s">
        <v>41</v>
      </c>
      <c r="U44" s="3">
        <f>Q38+Q40+Q42</f>
        <v>4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>
        <v>4</v>
      </c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7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>
        <v>6</v>
      </c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10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7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>
        <v>2</v>
      </c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 t="s">
        <v>166</v>
      </c>
      <c r="N79" s="10"/>
      <c r="O79" s="10"/>
      <c r="P79" s="10"/>
      <c r="Q79" s="3"/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308"/>
      <c r="M80" s="27" t="s">
        <v>290</v>
      </c>
      <c r="N80" s="10"/>
      <c r="O80" s="10"/>
      <c r="P80" s="10"/>
      <c r="Q80" s="3">
        <v>6</v>
      </c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2</v>
      </c>
      <c r="F95" s="10"/>
      <c r="G95" s="10"/>
      <c r="H95" s="36" t="s">
        <v>41</v>
      </c>
      <c r="I95" s="3">
        <f>SUM(E70:E95)</f>
        <v>2</v>
      </c>
      <c r="J95" s="10"/>
      <c r="K95" s="308"/>
      <c r="M95" s="27" t="s">
        <v>124</v>
      </c>
      <c r="N95" s="10"/>
      <c r="O95" s="10"/>
      <c r="P95" s="10"/>
      <c r="Q95" s="3">
        <v>18</v>
      </c>
      <c r="R95" s="10"/>
      <c r="S95" s="10"/>
      <c r="T95" s="36" t="s">
        <v>38</v>
      </c>
      <c r="U95" s="3">
        <f>SUM(Q70:Q95)</f>
        <v>26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topLeftCell="A61" workbookViewId="0">
      <selection activeCell="E91" sqref="E91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42578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3.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13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customHeight="1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3.5" customHeight="1" thickBot="1" x14ac:dyDescent="0.3">
      <c r="A7" s="1" t="s">
        <v>7</v>
      </c>
      <c r="C7" s="3">
        <v>3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193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4.2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97</v>
      </c>
      <c r="F11" s="5"/>
      <c r="G11" s="53" t="s">
        <v>11</v>
      </c>
      <c r="H11" s="8"/>
      <c r="I11" s="9"/>
      <c r="J11" s="9"/>
      <c r="K11" s="61">
        <f>U32+U44+I66+I95+I111</f>
        <v>16</v>
      </c>
      <c r="M11" s="290"/>
      <c r="N11" s="291"/>
      <c r="O11" s="291"/>
      <c r="P11" s="58">
        <f>E11+K11</f>
        <v>113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4.25" customHeight="1" x14ac:dyDescent="0.25">
      <c r="A13" s="1"/>
      <c r="C13" s="5"/>
      <c r="D13" s="11" t="s">
        <v>12</v>
      </c>
      <c r="E13" s="41">
        <f>E11*100/P11</f>
        <v>85.840707964601776</v>
      </c>
      <c r="F13" s="5"/>
      <c r="G13" s="5"/>
      <c r="H13" s="5"/>
      <c r="I13" s="5"/>
      <c r="J13" s="11" t="s">
        <v>12</v>
      </c>
      <c r="K13" s="49">
        <f>K11*100/P11</f>
        <v>14.159292035398231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268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24</v>
      </c>
      <c r="D16" s="296"/>
      <c r="E16" s="297"/>
      <c r="F16" s="16">
        <f>G32</f>
        <v>36</v>
      </c>
      <c r="G16" s="238"/>
      <c r="H16" s="239"/>
      <c r="I16" s="15">
        <f>S32</f>
        <v>0</v>
      </c>
      <c r="J16" s="302"/>
      <c r="K16" s="303"/>
      <c r="L16" s="16">
        <f>U42</f>
        <v>23</v>
      </c>
      <c r="M16" s="256"/>
      <c r="N16" s="257"/>
      <c r="O16" s="17">
        <f>U44</f>
        <v>4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226</v>
      </c>
      <c r="S17" s="34">
        <v>24</v>
      </c>
      <c r="T17" s="35" t="s">
        <v>224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24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2</v>
      </c>
      <c r="F24" s="3">
        <v>3</v>
      </c>
      <c r="G24" s="32">
        <f t="shared" si="0"/>
        <v>6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12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36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23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4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4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23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24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27</v>
      </c>
      <c r="R44" s="10"/>
      <c r="S44" s="10"/>
      <c r="T44" s="36" t="s">
        <v>41</v>
      </c>
      <c r="U44" s="3">
        <f>Q38+Q40+Q42</f>
        <v>4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>
        <v>4</v>
      </c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23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308"/>
      <c r="M63" s="23" t="s">
        <v>87</v>
      </c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>
        <v>5</v>
      </c>
      <c r="F64" s="10"/>
      <c r="G64" s="10"/>
      <c r="H64" s="10"/>
      <c r="I64" s="10"/>
      <c r="J64" s="10"/>
      <c r="K64" s="308"/>
      <c r="M64" s="27" t="s">
        <v>149</v>
      </c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9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23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>
        <v>3</v>
      </c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>
        <v>3</v>
      </c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>
        <v>2</v>
      </c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>
        <v>9</v>
      </c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 t="s">
        <v>242</v>
      </c>
      <c r="N79" s="10"/>
      <c r="O79" s="10"/>
      <c r="P79" s="10"/>
      <c r="Q79" s="3">
        <v>6</v>
      </c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308"/>
      <c r="M80" s="27" t="s">
        <v>291</v>
      </c>
      <c r="N80" s="10"/>
      <c r="O80" s="10"/>
      <c r="P80" s="10"/>
      <c r="Q80" s="3">
        <v>1</v>
      </c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 t="s">
        <v>288</v>
      </c>
      <c r="N81" s="10"/>
      <c r="O81" s="10"/>
      <c r="P81" s="10"/>
      <c r="Q81" s="3">
        <v>4</v>
      </c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>
        <v>1</v>
      </c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3</v>
      </c>
      <c r="F95" s="10"/>
      <c r="G95" s="10"/>
      <c r="H95" s="36" t="s">
        <v>41</v>
      </c>
      <c r="I95" s="3">
        <f>SUM(E70:E95)</f>
        <v>3</v>
      </c>
      <c r="J95" s="10"/>
      <c r="K95" s="308"/>
      <c r="M95" s="27" t="s">
        <v>124</v>
      </c>
      <c r="N95" s="10"/>
      <c r="O95" s="10"/>
      <c r="P95" s="10"/>
      <c r="Q95" s="3">
        <v>22</v>
      </c>
      <c r="R95" s="10"/>
      <c r="S95" s="10"/>
      <c r="T95" s="36" t="s">
        <v>38</v>
      </c>
      <c r="U95" s="3">
        <f>SUM(Q70:Q95)</f>
        <v>51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39" orientation="portrait" horizontalDpi="200" verticalDpi="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topLeftCell="A34" workbookViewId="0">
      <selection activeCell="T15" sqref="T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71093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14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5" customHeight="1" thickBot="1" x14ac:dyDescent="0.3">
      <c r="A7" s="1" t="s">
        <v>7</v>
      </c>
      <c r="C7" s="3">
        <v>3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187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4.2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4.2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45</v>
      </c>
      <c r="F11" s="5"/>
      <c r="G11" s="53" t="s">
        <v>11</v>
      </c>
      <c r="H11" s="8"/>
      <c r="I11" s="9"/>
      <c r="J11" s="9"/>
      <c r="K11" s="61">
        <f>U32+U44+I66+I95+I111</f>
        <v>30</v>
      </c>
      <c r="M11" s="290"/>
      <c r="N11" s="291"/>
      <c r="O11" s="291"/>
      <c r="P11" s="58">
        <f>E11+K11</f>
        <v>75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60</v>
      </c>
      <c r="F13" s="5"/>
      <c r="G13" s="5"/>
      <c r="H13" s="5"/>
      <c r="I13" s="5"/>
      <c r="J13" s="11" t="s">
        <v>12</v>
      </c>
      <c r="K13" s="49">
        <f>K11*100/P11</f>
        <v>40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270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20</v>
      </c>
      <c r="D16" s="296"/>
      <c r="E16" s="297"/>
      <c r="F16" s="16">
        <f>G32</f>
        <v>18</v>
      </c>
      <c r="G16" s="238"/>
      <c r="H16" s="239"/>
      <c r="I16" s="15">
        <f>S32</f>
        <v>36</v>
      </c>
      <c r="J16" s="302"/>
      <c r="K16" s="303"/>
      <c r="L16" s="16">
        <f>U42</f>
        <v>10</v>
      </c>
      <c r="M16" s="256"/>
      <c r="N16" s="257"/>
      <c r="O16" s="17">
        <f>U44</f>
        <v>1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227</v>
      </c>
      <c r="S17" s="34">
        <v>12</v>
      </c>
      <c r="T17" s="35" t="s">
        <v>224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12</v>
      </c>
      <c r="R27" s="3">
        <v>1</v>
      </c>
      <c r="S27" s="32">
        <f t="shared" si="1"/>
        <v>12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6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12</v>
      </c>
      <c r="T30" s="36" t="s">
        <v>38</v>
      </c>
      <c r="U30" s="3">
        <f>SUM(S21:S23)+(S27+S28)</f>
        <v>12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18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36</v>
      </c>
      <c r="T32" s="36" t="s">
        <v>41</v>
      </c>
      <c r="U32" s="3">
        <f>SUM(S24:S26)+SUM(S27:S28)</f>
        <v>12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10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1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10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20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11</v>
      </c>
      <c r="R44" s="10"/>
      <c r="S44" s="10"/>
      <c r="T44" s="36" t="s">
        <v>41</v>
      </c>
      <c r="U44" s="3">
        <f>Q38+Q40+Q42</f>
        <v>1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>
        <v>1</v>
      </c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10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>
        <v>11</v>
      </c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>
        <v>5</v>
      </c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17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10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ht="12.75" customHeight="1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>
        <v>1</v>
      </c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>
        <v>3</v>
      </c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>
        <v>2</v>
      </c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 t="s">
        <v>150</v>
      </c>
      <c r="N79" s="10"/>
      <c r="O79" s="10"/>
      <c r="P79" s="10"/>
      <c r="Q79" s="3">
        <v>2</v>
      </c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308"/>
      <c r="M80" s="27" t="s">
        <v>243</v>
      </c>
      <c r="N80" s="10"/>
      <c r="O80" s="10"/>
      <c r="P80" s="10"/>
      <c r="Q80" s="3">
        <v>2</v>
      </c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308"/>
      <c r="M95" s="27" t="s">
        <v>124</v>
      </c>
      <c r="N95" s="10"/>
      <c r="O95" s="10"/>
      <c r="P95" s="10"/>
      <c r="Q95" s="3">
        <v>3</v>
      </c>
      <c r="R95" s="10"/>
      <c r="S95" s="10"/>
      <c r="T95" s="36" t="s">
        <v>38</v>
      </c>
      <c r="U95" s="3">
        <f>SUM(Q70:Q95)</f>
        <v>13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J20" sqref="J20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5703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15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5" customHeight="1" thickBot="1" x14ac:dyDescent="0.3">
      <c r="A7" s="1" t="s">
        <v>7</v>
      </c>
      <c r="C7" s="3">
        <v>4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187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4.2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154</v>
      </c>
      <c r="F11" s="5"/>
      <c r="G11" s="53" t="s">
        <v>11</v>
      </c>
      <c r="H11" s="8"/>
      <c r="I11" s="9"/>
      <c r="J11" s="9"/>
      <c r="K11" s="61">
        <f>U32+U44+I66+I95+I111</f>
        <v>56</v>
      </c>
      <c r="M11" s="290"/>
      <c r="N11" s="291"/>
      <c r="O11" s="291"/>
      <c r="P11" s="58">
        <f>E11+K11</f>
        <v>210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9.5" customHeight="1" x14ac:dyDescent="0.25">
      <c r="A13" s="1"/>
      <c r="C13" s="5"/>
      <c r="D13" s="11" t="s">
        <v>12</v>
      </c>
      <c r="E13" s="41">
        <f>E11*100/P11</f>
        <v>73.333333333333329</v>
      </c>
      <c r="F13" s="5"/>
      <c r="G13" s="5"/>
      <c r="H13" s="5"/>
      <c r="I13" s="5"/>
      <c r="J13" s="11" t="s">
        <v>12</v>
      </c>
      <c r="K13" s="49">
        <f>K11*100/P11</f>
        <v>26.666666666666668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271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27</v>
      </c>
      <c r="D16" s="296"/>
      <c r="E16" s="297"/>
      <c r="F16" s="16">
        <f>G32</f>
        <v>68</v>
      </c>
      <c r="G16" s="238"/>
      <c r="H16" s="239"/>
      <c r="I16" s="196">
        <f>S32</f>
        <v>4</v>
      </c>
      <c r="J16" s="302"/>
      <c r="K16" s="303"/>
      <c r="L16" s="16">
        <f>U42</f>
        <v>12</v>
      </c>
      <c r="M16" s="256"/>
      <c r="N16" s="257"/>
      <c r="O16" s="17">
        <f>U44</f>
        <v>9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225</v>
      </c>
      <c r="S17" s="34">
        <v>40</v>
      </c>
      <c r="T17" s="35" t="s">
        <v>224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24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2</v>
      </c>
      <c r="F24" s="3">
        <v>3</v>
      </c>
      <c r="G24" s="32">
        <f t="shared" si="0"/>
        <v>6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1</v>
      </c>
      <c r="R26" s="3">
        <v>1</v>
      </c>
      <c r="S26" s="32">
        <f t="shared" si="1"/>
        <v>1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17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1</v>
      </c>
      <c r="T30" s="36" t="s">
        <v>38</v>
      </c>
      <c r="U30" s="3">
        <f>SUM(S21:S23)+(S27+S28)</f>
        <v>0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68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4</v>
      </c>
      <c r="T32" s="36" t="s">
        <v>41</v>
      </c>
      <c r="U32" s="3">
        <f>SUM(S24:S26)+SUM(S27:S28)</f>
        <v>1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12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1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9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5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12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27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21</v>
      </c>
      <c r="R44" s="10"/>
      <c r="S44" s="10"/>
      <c r="T44" s="36" t="s">
        <v>41</v>
      </c>
      <c r="U44" s="3">
        <f>Q38+Q40+Q42</f>
        <v>9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>
        <v>9</v>
      </c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12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>
        <v>2</v>
      </c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>
        <v>8</v>
      </c>
      <c r="F63" s="10"/>
      <c r="G63" s="10"/>
      <c r="H63" s="10"/>
      <c r="I63" s="10"/>
      <c r="J63" s="10"/>
      <c r="K63" s="308"/>
      <c r="M63" s="23" t="s">
        <v>285</v>
      </c>
      <c r="P63" s="10"/>
      <c r="Q63" s="3">
        <v>1</v>
      </c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>
        <v>7</v>
      </c>
      <c r="F64" s="10"/>
      <c r="G64" s="10"/>
      <c r="H64" s="10"/>
      <c r="I64" s="10"/>
      <c r="J64" s="10"/>
      <c r="K64" s="308"/>
      <c r="M64" s="27" t="s">
        <v>241</v>
      </c>
      <c r="N64" s="10"/>
      <c r="O64" s="10"/>
      <c r="P64" s="10"/>
      <c r="Q64" s="3">
        <v>2</v>
      </c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 t="s">
        <v>153</v>
      </c>
      <c r="N65" s="10"/>
      <c r="O65" s="10"/>
      <c r="P65" s="10"/>
      <c r="Q65" s="3">
        <v>5</v>
      </c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24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22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>
        <v>1</v>
      </c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>
        <v>4</v>
      </c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>
        <v>3</v>
      </c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>
        <v>11</v>
      </c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>
        <v>1</v>
      </c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>
        <v>1</v>
      </c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>
        <v>3</v>
      </c>
      <c r="F79" s="10"/>
      <c r="G79" s="10"/>
      <c r="H79" s="10"/>
      <c r="I79" s="10"/>
      <c r="J79" s="10"/>
      <c r="K79" s="308"/>
      <c r="M79" s="27" t="s">
        <v>244</v>
      </c>
      <c r="N79" s="10"/>
      <c r="O79" s="10"/>
      <c r="P79" s="10"/>
      <c r="Q79" s="3">
        <v>15</v>
      </c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308"/>
      <c r="M80" s="27" t="s">
        <v>245</v>
      </c>
      <c r="N80" s="10"/>
      <c r="O80" s="10"/>
      <c r="P80" s="10"/>
      <c r="Q80" s="3">
        <v>30</v>
      </c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>
        <v>3</v>
      </c>
      <c r="F81" s="10"/>
      <c r="G81" s="10"/>
      <c r="H81" s="10"/>
      <c r="I81" s="10"/>
      <c r="J81" s="10"/>
      <c r="K81" s="308"/>
      <c r="M81" s="27" t="s">
        <v>279</v>
      </c>
      <c r="N81" s="10"/>
      <c r="O81" s="10"/>
      <c r="P81" s="10"/>
      <c r="Q81" s="3">
        <v>46</v>
      </c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>
        <v>6</v>
      </c>
      <c r="F82" s="10"/>
      <c r="G82" s="10"/>
      <c r="H82" s="10"/>
      <c r="I82" s="10"/>
      <c r="J82" s="10"/>
      <c r="K82" s="308"/>
      <c r="M82" s="27" t="s">
        <v>292</v>
      </c>
      <c r="N82" s="10"/>
      <c r="O82" s="10"/>
      <c r="P82" s="10"/>
      <c r="Q82" s="3">
        <v>6</v>
      </c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 t="s">
        <v>293</v>
      </c>
      <c r="N83" s="10"/>
      <c r="O83" s="10"/>
      <c r="P83" s="10"/>
      <c r="Q83" s="3">
        <v>1</v>
      </c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 t="s">
        <v>294</v>
      </c>
      <c r="N84" s="10"/>
      <c r="O84" s="10"/>
      <c r="P84" s="10"/>
      <c r="Q84" s="3">
        <v>1</v>
      </c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>
        <v>1</v>
      </c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>
        <v>7</v>
      </c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21</v>
      </c>
      <c r="J95" s="10"/>
      <c r="K95" s="308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119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>
        <v>1</v>
      </c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>
        <v>1</v>
      </c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1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1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J29" sqref="J29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42578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16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4.25" customHeight="1" thickBot="1" x14ac:dyDescent="0.3">
      <c r="A7" s="1" t="s">
        <v>7</v>
      </c>
      <c r="C7" s="3">
        <v>4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187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201</v>
      </c>
      <c r="F11" s="5"/>
      <c r="G11" s="53" t="s">
        <v>11</v>
      </c>
      <c r="H11" s="8"/>
      <c r="I11" s="9"/>
      <c r="J11" s="9"/>
      <c r="K11" s="61">
        <f>U32+U44+I66+I95+I111</f>
        <v>75</v>
      </c>
      <c r="M11" s="290"/>
      <c r="N11" s="291"/>
      <c r="O11" s="291"/>
      <c r="P11" s="58">
        <f>E11+K11</f>
        <v>276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72.826086956521735</v>
      </c>
      <c r="F13" s="5"/>
      <c r="G13" s="5"/>
      <c r="H13" s="5"/>
      <c r="I13" s="5"/>
      <c r="J13" s="11" t="s">
        <v>12</v>
      </c>
      <c r="K13" s="49">
        <f>K11*100/P11</f>
        <v>27.173913043478262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271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26</v>
      </c>
      <c r="D16" s="296"/>
      <c r="E16" s="297"/>
      <c r="F16" s="16">
        <f>G32</f>
        <v>64</v>
      </c>
      <c r="G16" s="238"/>
      <c r="H16" s="239"/>
      <c r="I16" s="15">
        <f>S32</f>
        <v>212</v>
      </c>
      <c r="J16" s="302"/>
      <c r="K16" s="303"/>
      <c r="L16" s="16">
        <f>U42</f>
        <v>21</v>
      </c>
      <c r="M16" s="256"/>
      <c r="N16" s="257"/>
      <c r="O16" s="17">
        <f>U44</f>
        <v>21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223</v>
      </c>
      <c r="S17" s="34">
        <v>32</v>
      </c>
      <c r="T17" s="35" t="s">
        <v>224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1</v>
      </c>
      <c r="R22" s="3">
        <v>5</v>
      </c>
      <c r="S22" s="32">
        <f t="shared" ref="S22:S28" si="1">Q22*R22</f>
        <v>5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308"/>
      <c r="L23" s="10"/>
      <c r="M23" s="27" t="s">
        <v>139</v>
      </c>
      <c r="N23" s="10"/>
      <c r="O23" s="10"/>
      <c r="P23" s="10"/>
      <c r="Q23" s="31">
        <v>12</v>
      </c>
      <c r="R23" s="3">
        <v>4</v>
      </c>
      <c r="S23" s="32">
        <f t="shared" si="1"/>
        <v>48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2</v>
      </c>
      <c r="F24" s="3">
        <v>3</v>
      </c>
      <c r="G24" s="32">
        <f t="shared" si="0"/>
        <v>6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16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53</v>
      </c>
      <c r="T30" s="36" t="s">
        <v>38</v>
      </c>
      <c r="U30" s="3">
        <f>SUM(S21:S23)+(S27+S28)</f>
        <v>53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64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212</v>
      </c>
      <c r="T32" s="36" t="s">
        <v>41</v>
      </c>
      <c r="U32" s="3">
        <f>SUM(S24:S26)+SUM(S27:S28)</f>
        <v>0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92" t="s">
        <v>178</v>
      </c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67" t="s">
        <v>152</v>
      </c>
      <c r="B36" s="73"/>
      <c r="C36" s="73"/>
      <c r="D36" s="10"/>
      <c r="E36" s="40">
        <v>0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21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16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5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5</v>
      </c>
      <c r="R42" s="10"/>
      <c r="S42" s="10"/>
      <c r="T42" s="36" t="s">
        <v>38</v>
      </c>
      <c r="U42" s="3">
        <f>Q37+Q39+Q41</f>
        <v>21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SUM(E36:E42)</f>
        <v>26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42</v>
      </c>
      <c r="R44" s="10"/>
      <c r="S44" s="10"/>
      <c r="T44" s="36" t="s">
        <v>41</v>
      </c>
      <c r="U44" s="3">
        <f>Q38+Q40+Q42</f>
        <v>21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>
        <v>16</v>
      </c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21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>
        <v>5</v>
      </c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>
        <v>2</v>
      </c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>
        <v>18</v>
      </c>
      <c r="F63" s="10"/>
      <c r="G63" s="10"/>
      <c r="H63" s="10"/>
      <c r="I63" s="10"/>
      <c r="J63" s="10"/>
      <c r="K63" s="308"/>
      <c r="M63" s="27" t="s">
        <v>154</v>
      </c>
      <c r="P63" s="10"/>
      <c r="Q63" s="3">
        <v>6</v>
      </c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>
        <v>6</v>
      </c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47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27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>
        <v>2</v>
      </c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>
        <v>2</v>
      </c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>
        <v>4</v>
      </c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>
        <v>3</v>
      </c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>
        <v>2</v>
      </c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>
        <v>3</v>
      </c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 t="s">
        <v>155</v>
      </c>
      <c r="N79" s="10"/>
      <c r="O79" s="10"/>
      <c r="P79" s="10"/>
      <c r="Q79" s="3"/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308"/>
      <c r="M80" s="27" t="s">
        <v>156</v>
      </c>
      <c r="N80" s="10"/>
      <c r="O80" s="10"/>
      <c r="P80" s="10"/>
      <c r="Q80" s="3"/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 t="s">
        <v>157</v>
      </c>
      <c r="N81" s="10"/>
      <c r="O81" s="10"/>
      <c r="P81" s="10"/>
      <c r="Q81" s="3">
        <v>23</v>
      </c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>
        <v>1</v>
      </c>
      <c r="F82" s="10"/>
      <c r="G82" s="10"/>
      <c r="H82" s="10"/>
      <c r="I82" s="10"/>
      <c r="J82" s="10"/>
      <c r="K82" s="308"/>
      <c r="M82" s="27" t="s">
        <v>158</v>
      </c>
      <c r="N82" s="10"/>
      <c r="O82" s="10"/>
      <c r="P82" s="10"/>
      <c r="Q82" s="3">
        <v>12</v>
      </c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>
        <v>2</v>
      </c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>
        <v>1</v>
      </c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>
        <v>1</v>
      </c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>
        <v>4</v>
      </c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7</v>
      </c>
      <c r="J95" s="10"/>
      <c r="K95" s="308"/>
      <c r="M95" s="27" t="s">
        <v>124</v>
      </c>
      <c r="N95" s="10"/>
      <c r="O95" s="10"/>
      <c r="P95" s="10"/>
      <c r="Q95" s="3">
        <v>47</v>
      </c>
      <c r="R95" s="10"/>
      <c r="S95" s="10"/>
      <c r="T95" s="36" t="s">
        <v>38</v>
      </c>
      <c r="U95" s="3">
        <f>SUM(Q70:Q95)</f>
        <v>100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39" orientation="portrait" horizontalDpi="200" verticalDpi="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Y15" sqref="Y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42578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17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4.25" customHeight="1" thickBot="1" x14ac:dyDescent="0.3">
      <c r="A7" s="1" t="s">
        <v>7</v>
      </c>
      <c r="C7" s="3">
        <v>4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187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119</v>
      </c>
      <c r="F11" s="5"/>
      <c r="G11" s="53" t="s">
        <v>11</v>
      </c>
      <c r="H11" s="8"/>
      <c r="I11" s="9"/>
      <c r="J11" s="9"/>
      <c r="K11" s="61">
        <f>U32+U44+I66+I95+I111</f>
        <v>31</v>
      </c>
      <c r="M11" s="290"/>
      <c r="N11" s="291"/>
      <c r="O11" s="291"/>
      <c r="P11" s="58">
        <f>E11+K11</f>
        <v>150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79.333333333333329</v>
      </c>
      <c r="F13" s="5"/>
      <c r="G13" s="5"/>
      <c r="H13" s="5"/>
      <c r="I13" s="5"/>
      <c r="J13" s="11" t="s">
        <v>12</v>
      </c>
      <c r="K13" s="49">
        <f>K11*100/P11</f>
        <v>20.666666666666668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271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26</v>
      </c>
      <c r="D16" s="296"/>
      <c r="E16" s="297"/>
      <c r="F16" s="16">
        <f>G32</f>
        <v>56</v>
      </c>
      <c r="G16" s="238"/>
      <c r="H16" s="239"/>
      <c r="I16" s="15">
        <f>S32</f>
        <v>136</v>
      </c>
      <c r="J16" s="302"/>
      <c r="K16" s="303"/>
      <c r="L16" s="16">
        <f>U42</f>
        <v>5</v>
      </c>
      <c r="M16" s="256"/>
      <c r="N16" s="257"/>
      <c r="O16" s="17">
        <f>U44</f>
        <v>2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225</v>
      </c>
      <c r="S17" s="34">
        <v>40</v>
      </c>
      <c r="T17" s="35" t="s">
        <v>224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1</v>
      </c>
      <c r="R22" s="3">
        <v>5</v>
      </c>
      <c r="S22" s="32">
        <f t="shared" ref="S22:S28" si="1">Q22*R22</f>
        <v>5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24</v>
      </c>
      <c r="N23" s="10"/>
      <c r="O23" s="10"/>
      <c r="P23" s="10"/>
      <c r="Q23" s="31">
        <v>4</v>
      </c>
      <c r="R23" s="3">
        <v>4</v>
      </c>
      <c r="S23" s="32">
        <f t="shared" si="1"/>
        <v>16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1</v>
      </c>
      <c r="F24" s="3">
        <v>3</v>
      </c>
      <c r="G24" s="32">
        <f t="shared" si="0"/>
        <v>3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1</v>
      </c>
      <c r="R26" s="3">
        <v>1</v>
      </c>
      <c r="S26" s="32">
        <f t="shared" si="1"/>
        <v>1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12</v>
      </c>
      <c r="R27" s="3">
        <v>1</v>
      </c>
      <c r="S27" s="32">
        <f t="shared" si="1"/>
        <v>12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14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34</v>
      </c>
      <c r="T30" s="36" t="s">
        <v>38</v>
      </c>
      <c r="U30" s="3">
        <f>SUM(S21:S23)+(S27+S28)</f>
        <v>33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56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136</v>
      </c>
      <c r="T32" s="36" t="s">
        <v>41</v>
      </c>
      <c r="U32" s="3">
        <f>SUM(S24:S26)+SUM(S27:S28)</f>
        <v>13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2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5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2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5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5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26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7</v>
      </c>
      <c r="R44" s="10"/>
      <c r="S44" s="10"/>
      <c r="T44" s="36" t="s">
        <v>41</v>
      </c>
      <c r="U44" s="3">
        <f>Q38+Q40+Q42</f>
        <v>2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>
        <v>5</v>
      </c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5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>
        <v>7</v>
      </c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12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5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>
        <v>1</v>
      </c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>
        <v>7</v>
      </c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>
        <v>2</v>
      </c>
      <c r="F79" s="10"/>
      <c r="G79" s="10"/>
      <c r="H79" s="10"/>
      <c r="I79" s="10"/>
      <c r="J79" s="10"/>
      <c r="K79" s="308"/>
      <c r="M79" s="27" t="s">
        <v>246</v>
      </c>
      <c r="N79" s="10"/>
      <c r="O79" s="10"/>
      <c r="P79" s="10"/>
      <c r="Q79" s="3"/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308"/>
      <c r="M80" s="27" t="s">
        <v>286</v>
      </c>
      <c r="N80" s="10"/>
      <c r="O80" s="10"/>
      <c r="P80" s="10"/>
      <c r="Q80" s="3">
        <v>34</v>
      </c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 t="s">
        <v>295</v>
      </c>
      <c r="N81" s="10"/>
      <c r="O81" s="10"/>
      <c r="P81" s="10"/>
      <c r="Q81" s="3">
        <v>10</v>
      </c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>
        <v>1</v>
      </c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1</v>
      </c>
      <c r="F95" s="10"/>
      <c r="G95" s="10"/>
      <c r="H95" s="36" t="s">
        <v>41</v>
      </c>
      <c r="I95" s="3">
        <f>SUM(E70:E95)</f>
        <v>4</v>
      </c>
      <c r="J95" s="10"/>
      <c r="K95" s="308"/>
      <c r="M95" s="27" t="s">
        <v>124</v>
      </c>
      <c r="N95" s="10"/>
      <c r="O95" s="10"/>
      <c r="P95" s="10"/>
      <c r="Q95" s="3">
        <v>24</v>
      </c>
      <c r="R95" s="10"/>
      <c r="S95" s="10"/>
      <c r="T95" s="36" t="s">
        <v>38</v>
      </c>
      <c r="U95" s="3">
        <f>SUM(Q70:Q95)</f>
        <v>76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B27" sqref="AB27"/>
    </sheetView>
  </sheetViews>
  <sheetFormatPr defaultRowHeight="15" x14ac:dyDescent="0.25"/>
  <cols>
    <col min="1" max="16384" width="9.140625" style="68"/>
  </cols>
  <sheetData/>
  <pageMargins left="0.511811024" right="0.511811024" top="0.78740157499999996" bottom="0.78740157499999996" header="0.31496062000000002" footer="0.31496062000000002"/>
  <pageSetup paperSize="9" scale="60" orientation="portrait" horizontalDpi="200" verticalDpi="2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topLeftCell="A55" workbookViewId="0">
      <selection activeCell="Q106" sqref="Q10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18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5" customHeight="1" thickBot="1" x14ac:dyDescent="0.3">
      <c r="A7" s="1" t="s">
        <v>7</v>
      </c>
      <c r="C7" s="3">
        <v>5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187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4.2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132</v>
      </c>
      <c r="F11" s="5"/>
      <c r="G11" s="53" t="s">
        <v>11</v>
      </c>
      <c r="H11" s="8"/>
      <c r="I11" s="9"/>
      <c r="J11" s="9"/>
      <c r="K11" s="61">
        <f>U32+U44+I66+I95+I111</f>
        <v>91</v>
      </c>
      <c r="M11" s="290"/>
      <c r="N11" s="291"/>
      <c r="O11" s="291"/>
      <c r="P11" s="58">
        <f>E11+K11</f>
        <v>223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59.19282511210762</v>
      </c>
      <c r="F13" s="5"/>
      <c r="G13" s="5"/>
      <c r="H13" s="5"/>
      <c r="I13" s="5"/>
      <c r="J13" s="11" t="s">
        <v>12</v>
      </c>
      <c r="K13" s="49">
        <f>K11*100/P11</f>
        <v>40.80717488789238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270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26</v>
      </c>
      <c r="D16" s="296"/>
      <c r="E16" s="297"/>
      <c r="F16" s="16">
        <f>G32</f>
        <v>85</v>
      </c>
      <c r="G16" s="238"/>
      <c r="H16" s="239"/>
      <c r="I16" s="15">
        <f>S32</f>
        <v>0</v>
      </c>
      <c r="J16" s="302"/>
      <c r="K16" s="303"/>
      <c r="L16" s="16">
        <f>U42</f>
        <v>0</v>
      </c>
      <c r="M16" s="256"/>
      <c r="N16" s="257"/>
      <c r="O16" s="17">
        <f>U44</f>
        <v>6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225</v>
      </c>
      <c r="S17" s="34">
        <v>40</v>
      </c>
      <c r="T17" s="35" t="s">
        <v>229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1</v>
      </c>
      <c r="F20" s="29">
        <v>6</v>
      </c>
      <c r="G20" s="30">
        <f>E20*F20</f>
        <v>6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17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85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7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6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0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26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6</v>
      </c>
      <c r="R44" s="10"/>
      <c r="S44" s="10"/>
      <c r="T44" s="36" t="s">
        <v>41</v>
      </c>
      <c r="U44" s="3">
        <f>Q38+Q40+Q42</f>
        <v>6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>
        <v>6</v>
      </c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7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>
        <v>34</v>
      </c>
      <c r="F63" s="10"/>
      <c r="G63" s="10"/>
      <c r="H63" s="10"/>
      <c r="I63" s="10"/>
      <c r="J63" s="10"/>
      <c r="K63" s="308"/>
      <c r="M63" s="23" t="s">
        <v>87</v>
      </c>
      <c r="P63" s="10"/>
      <c r="Q63" s="3">
        <v>34</v>
      </c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>
        <v>9</v>
      </c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49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41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>
        <v>1</v>
      </c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>
        <v>23</v>
      </c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>
        <v>1</v>
      </c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>
        <v>11</v>
      </c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>
        <v>3</v>
      </c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>
        <v>2</v>
      </c>
      <c r="F79" s="10"/>
      <c r="G79" s="10"/>
      <c r="H79" s="10"/>
      <c r="I79" s="10"/>
      <c r="J79" s="10"/>
      <c r="K79" s="308"/>
      <c r="M79" s="27" t="s">
        <v>168</v>
      </c>
      <c r="N79" s="10"/>
      <c r="O79" s="10"/>
      <c r="P79" s="10"/>
      <c r="Q79" s="3">
        <v>3</v>
      </c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308"/>
      <c r="M80" s="27" t="s">
        <v>296</v>
      </c>
      <c r="N80" s="10"/>
      <c r="O80" s="10"/>
      <c r="P80" s="10"/>
      <c r="Q80" s="3">
        <v>9</v>
      </c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>
        <v>2</v>
      </c>
      <c r="F81" s="10"/>
      <c r="G81" s="10"/>
      <c r="H81" s="10"/>
      <c r="I81" s="10"/>
      <c r="J81" s="10"/>
      <c r="K81" s="308"/>
      <c r="M81" s="27" t="s">
        <v>297</v>
      </c>
      <c r="N81" s="10"/>
      <c r="O81" s="10"/>
      <c r="P81" s="10"/>
      <c r="Q81" s="3">
        <v>1</v>
      </c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>
        <v>2</v>
      </c>
      <c r="F82" s="10"/>
      <c r="G82" s="10"/>
      <c r="H82" s="10"/>
      <c r="I82" s="10"/>
      <c r="J82" s="10"/>
      <c r="K82" s="308"/>
      <c r="M82" s="27" t="s">
        <v>298</v>
      </c>
      <c r="N82" s="10"/>
      <c r="O82" s="10"/>
      <c r="P82" s="10"/>
      <c r="Q82" s="3">
        <v>3</v>
      </c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 t="s">
        <v>299</v>
      </c>
      <c r="N83" s="10"/>
      <c r="O83" s="10"/>
      <c r="P83" s="10"/>
      <c r="Q83" s="3">
        <v>27</v>
      </c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>
        <v>1</v>
      </c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>
        <v>2</v>
      </c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300</v>
      </c>
      <c r="B88" s="10"/>
      <c r="C88" s="10"/>
      <c r="D88" s="10"/>
      <c r="E88" s="3">
        <v>2</v>
      </c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>
        <v>6</v>
      </c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>
        <v>3</v>
      </c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>
        <v>4</v>
      </c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36</v>
      </c>
      <c r="J95" s="10"/>
      <c r="K95" s="308"/>
      <c r="M95" s="27" t="s">
        <v>124</v>
      </c>
      <c r="N95" s="10"/>
      <c r="O95" s="10"/>
      <c r="P95" s="10"/>
      <c r="Q95" s="3">
        <v>14</v>
      </c>
      <c r="R95" s="10"/>
      <c r="S95" s="10"/>
      <c r="T95" s="36" t="s">
        <v>38</v>
      </c>
      <c r="U95" s="3">
        <f>SUM(Q70:Q95)</f>
        <v>84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>
        <v>6</v>
      </c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>
        <v>1</v>
      </c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7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R16" sqref="R16:T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42578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19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5" customHeight="1" thickBot="1" x14ac:dyDescent="0.3">
      <c r="A7" s="1" t="s">
        <v>7</v>
      </c>
      <c r="C7" s="3">
        <v>3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193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151</v>
      </c>
      <c r="F11" s="5"/>
      <c r="G11" s="53" t="s">
        <v>11</v>
      </c>
      <c r="H11" s="8"/>
      <c r="I11" s="9"/>
      <c r="J11" s="9"/>
      <c r="K11" s="61">
        <f>U32+U44+I66+I95+I111</f>
        <v>155</v>
      </c>
      <c r="M11" s="290"/>
      <c r="N11" s="291"/>
      <c r="O11" s="291"/>
      <c r="P11" s="58">
        <f>E11+K11</f>
        <v>306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49.346405228758172</v>
      </c>
      <c r="F13" s="5"/>
      <c r="G13" s="5"/>
      <c r="H13" s="5"/>
      <c r="I13" s="5"/>
      <c r="J13" s="11" t="s">
        <v>12</v>
      </c>
      <c r="K13" s="49">
        <f>K11*100/P11</f>
        <v>50.653594771241828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270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21</v>
      </c>
      <c r="D16" s="296"/>
      <c r="E16" s="297"/>
      <c r="F16" s="16">
        <f>G32</f>
        <v>27</v>
      </c>
      <c r="G16" s="238"/>
      <c r="H16" s="239"/>
      <c r="I16" s="15">
        <f>S32</f>
        <v>144</v>
      </c>
      <c r="J16" s="302"/>
      <c r="K16" s="303"/>
      <c r="L16" s="16">
        <f>U42</f>
        <v>12</v>
      </c>
      <c r="M16" s="256"/>
      <c r="N16" s="257"/>
      <c r="O16" s="17">
        <f>U44</f>
        <v>10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223</v>
      </c>
      <c r="S17" s="34">
        <v>40</v>
      </c>
      <c r="T17" s="35" t="s">
        <v>224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1</v>
      </c>
      <c r="R22" s="3">
        <v>5</v>
      </c>
      <c r="S22" s="32">
        <f t="shared" ref="S22:S28" si="1">Q22*R22</f>
        <v>5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24</v>
      </c>
      <c r="N23" s="10"/>
      <c r="O23" s="10"/>
      <c r="P23" s="10"/>
      <c r="Q23" s="31">
        <v>4</v>
      </c>
      <c r="R23" s="3">
        <v>4</v>
      </c>
      <c r="S23" s="32">
        <f t="shared" si="1"/>
        <v>16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1</v>
      </c>
      <c r="F24" s="3">
        <v>3</v>
      </c>
      <c r="G24" s="32">
        <f t="shared" si="0"/>
        <v>3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3</v>
      </c>
      <c r="R26" s="3">
        <v>1</v>
      </c>
      <c r="S26" s="32">
        <f t="shared" si="1"/>
        <v>3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24</v>
      </c>
      <c r="R28" s="34">
        <v>1</v>
      </c>
      <c r="S28" s="35">
        <f t="shared" si="1"/>
        <v>24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9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48</v>
      </c>
      <c r="T30" s="36" t="s">
        <v>38</v>
      </c>
      <c r="U30" s="3">
        <f>SUM(S21:S23)+(S27+S28)</f>
        <v>45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144</v>
      </c>
      <c r="T32" s="36" t="s">
        <v>41</v>
      </c>
      <c r="U32" s="3">
        <f>SUM(S24:S26)+SUM(S27:S28)</f>
        <v>27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12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8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2</v>
      </c>
      <c r="R42" s="10"/>
      <c r="S42" s="10"/>
      <c r="T42" s="36" t="s">
        <v>38</v>
      </c>
      <c r="U42" s="3">
        <f>Q37+Q39+Q41</f>
        <v>12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21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22</v>
      </c>
      <c r="R44" s="10"/>
      <c r="S44" s="10"/>
      <c r="T44" s="36" t="s">
        <v>41</v>
      </c>
      <c r="U44" s="3">
        <f>Q38+Q40+Q42</f>
        <v>10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>
        <v>2</v>
      </c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>
        <v>6</v>
      </c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12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>
        <v>2</v>
      </c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>
        <v>3</v>
      </c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>
        <v>1</v>
      </c>
      <c r="F63" s="10"/>
      <c r="G63" s="10"/>
      <c r="H63" s="10"/>
      <c r="I63" s="10"/>
      <c r="J63" s="10"/>
      <c r="K63" s="308"/>
      <c r="M63" s="67" t="s">
        <v>281</v>
      </c>
      <c r="P63" s="10"/>
      <c r="Q63" s="3">
        <v>3</v>
      </c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>
        <v>2</v>
      </c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13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18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>
        <v>3</v>
      </c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>
        <v>1</v>
      </c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>
        <v>11</v>
      </c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>
        <v>14</v>
      </c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 t="s">
        <v>168</v>
      </c>
      <c r="N79" s="10"/>
      <c r="O79" s="10"/>
      <c r="P79" s="10"/>
      <c r="Q79" s="3"/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>
        <v>31</v>
      </c>
      <c r="F80" s="10"/>
      <c r="G80" s="10"/>
      <c r="H80" s="10"/>
      <c r="I80" s="10"/>
      <c r="J80" s="10"/>
      <c r="K80" s="308"/>
      <c r="M80" s="27" t="s">
        <v>247</v>
      </c>
      <c r="N80" s="10"/>
      <c r="O80" s="10"/>
      <c r="P80" s="10"/>
      <c r="Q80" s="3">
        <v>22</v>
      </c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 t="s">
        <v>154</v>
      </c>
      <c r="N81" s="10"/>
      <c r="O81" s="10"/>
      <c r="P81" s="10"/>
      <c r="Q81" s="3">
        <v>4</v>
      </c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 t="s">
        <v>301</v>
      </c>
      <c r="N82" s="10"/>
      <c r="O82" s="10"/>
      <c r="P82" s="10"/>
      <c r="Q82" s="3">
        <v>10</v>
      </c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 t="s">
        <v>249</v>
      </c>
      <c r="N83" s="10"/>
      <c r="O83" s="10"/>
      <c r="P83" s="10"/>
      <c r="Q83" s="3">
        <v>2</v>
      </c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>
        <v>1</v>
      </c>
      <c r="F84" s="10"/>
      <c r="G84" s="10"/>
      <c r="H84" s="10"/>
      <c r="I84" s="10"/>
      <c r="J84" s="10"/>
      <c r="K84" s="308"/>
      <c r="M84" s="27" t="s">
        <v>277</v>
      </c>
      <c r="N84" s="10"/>
      <c r="O84" s="10"/>
      <c r="P84" s="10"/>
      <c r="Q84" s="3">
        <v>4</v>
      </c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>
        <v>3</v>
      </c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>
        <v>37</v>
      </c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>
        <v>2</v>
      </c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>
        <v>6</v>
      </c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12</v>
      </c>
      <c r="F95" s="10"/>
      <c r="G95" s="10"/>
      <c r="H95" s="36" t="s">
        <v>41</v>
      </c>
      <c r="I95" s="3">
        <f>SUM(E70:E95)</f>
        <v>100</v>
      </c>
      <c r="J95" s="10"/>
      <c r="K95" s="308"/>
      <c r="M95" s="27" t="s">
        <v>124</v>
      </c>
      <c r="N95" s="10"/>
      <c r="O95" s="10"/>
      <c r="P95" s="10"/>
      <c r="Q95" s="3">
        <v>13</v>
      </c>
      <c r="R95" s="10"/>
      <c r="S95" s="10"/>
      <c r="T95" s="36" t="s">
        <v>38</v>
      </c>
      <c r="U95" s="3">
        <f>SUM(Q70:Q95)</f>
        <v>76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>
        <v>2</v>
      </c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>
        <v>1</v>
      </c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>
        <v>2</v>
      </c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5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Y21" sqref="Y21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20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4.25" customHeight="1" thickBot="1" x14ac:dyDescent="0.3">
      <c r="A7" s="1" t="s">
        <v>7</v>
      </c>
      <c r="C7" s="3">
        <v>4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193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4.2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337</v>
      </c>
      <c r="F11" s="5"/>
      <c r="G11" s="53" t="s">
        <v>11</v>
      </c>
      <c r="H11" s="8"/>
      <c r="I11" s="9"/>
      <c r="J11" s="9"/>
      <c r="K11" s="61">
        <f>U32+U44+I66+I95+I111</f>
        <v>403</v>
      </c>
      <c r="M11" s="290"/>
      <c r="N11" s="291"/>
      <c r="O11" s="291"/>
      <c r="P11" s="58">
        <f>E11+K11</f>
        <v>740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45.54054054054054</v>
      </c>
      <c r="F13" s="5"/>
      <c r="G13" s="5"/>
      <c r="H13" s="5"/>
      <c r="I13" s="5"/>
      <c r="J13" s="11" t="s">
        <v>12</v>
      </c>
      <c r="K13" s="49">
        <f>K11*100/P11</f>
        <v>54.45945945945946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270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26</v>
      </c>
      <c r="D16" s="296"/>
      <c r="E16" s="297"/>
      <c r="F16" s="16">
        <f>G32</f>
        <v>56</v>
      </c>
      <c r="G16" s="238"/>
      <c r="H16" s="239"/>
      <c r="I16" s="15">
        <f>S32</f>
        <v>108</v>
      </c>
      <c r="J16" s="302"/>
      <c r="K16" s="303"/>
      <c r="L16" s="16">
        <f>U42</f>
        <v>0</v>
      </c>
      <c r="M16" s="256"/>
      <c r="N16" s="257"/>
      <c r="O16" s="17">
        <f>U44</f>
        <v>19</v>
      </c>
      <c r="R16" s="193" t="s">
        <v>219</v>
      </c>
      <c r="S16" s="194" t="s">
        <v>222</v>
      </c>
      <c r="T16" s="195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223</v>
      </c>
      <c r="S17" s="34">
        <v>40</v>
      </c>
      <c r="T17" s="35" t="s">
        <v>229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1</v>
      </c>
      <c r="R22" s="3">
        <v>5</v>
      </c>
      <c r="S22" s="32">
        <f t="shared" ref="S22:S28" si="1">Q22*R22</f>
        <v>5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24</v>
      </c>
      <c r="N23" s="10"/>
      <c r="O23" s="10"/>
      <c r="P23" s="10"/>
      <c r="Q23" s="31">
        <v>2</v>
      </c>
      <c r="R23" s="3">
        <v>4</v>
      </c>
      <c r="S23" s="32">
        <f t="shared" si="1"/>
        <v>8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1</v>
      </c>
      <c r="F24" s="3">
        <v>3</v>
      </c>
      <c r="G24" s="32">
        <f t="shared" si="0"/>
        <v>3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2</v>
      </c>
      <c r="R24" s="3">
        <v>3</v>
      </c>
      <c r="S24" s="32">
        <f t="shared" si="1"/>
        <v>6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1</v>
      </c>
      <c r="R25" s="3">
        <v>2</v>
      </c>
      <c r="S25" s="32">
        <f t="shared" si="1"/>
        <v>2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6</v>
      </c>
      <c r="R26" s="3">
        <v>1</v>
      </c>
      <c r="S26" s="32">
        <f t="shared" si="1"/>
        <v>6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14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27</v>
      </c>
      <c r="T30" s="36" t="s">
        <v>38</v>
      </c>
      <c r="U30" s="3">
        <f>SUM(S21:S23)+(S27+S28)</f>
        <v>13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56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108</v>
      </c>
      <c r="T32" s="36" t="s">
        <v>41</v>
      </c>
      <c r="U32" s="3">
        <f>SUM(S24:S26)+SUM(S27:S28)</f>
        <v>14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17</v>
      </c>
      <c r="R38" s="10"/>
      <c r="S38" s="10"/>
      <c r="T38" s="10"/>
      <c r="U38" s="10"/>
      <c r="V38" s="10"/>
      <c r="W38" s="310"/>
    </row>
    <row r="39" spans="1:23" x14ac:dyDescent="0.25">
      <c r="A39" s="27" t="s">
        <v>47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2</v>
      </c>
      <c r="R42" s="10"/>
      <c r="S42" s="10"/>
      <c r="T42" s="36" t="s">
        <v>38</v>
      </c>
      <c r="U42" s="3">
        <f>Q37+Q39+Q41</f>
        <v>0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26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19</v>
      </c>
      <c r="R44" s="10"/>
      <c r="S44" s="10"/>
      <c r="T44" s="36" t="s">
        <v>41</v>
      </c>
      <c r="U44" s="3">
        <f>Q38+Q40+Q42</f>
        <v>19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>
        <v>2</v>
      </c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>
        <v>15</v>
      </c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94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>
        <v>94</v>
      </c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>
        <v>7</v>
      </c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118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94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ht="12.75" customHeight="1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>
        <v>1</v>
      </c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>
        <v>20</v>
      </c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>
        <v>5</v>
      </c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>
        <v>4</v>
      </c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>
        <v>4</v>
      </c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>
        <v>3</v>
      </c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>
        <v>1</v>
      </c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>
        <v>15</v>
      </c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>
        <v>9</v>
      </c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>
        <v>42</v>
      </c>
      <c r="F79" s="10"/>
      <c r="G79" s="10"/>
      <c r="H79" s="10"/>
      <c r="I79" s="10"/>
      <c r="J79" s="10"/>
      <c r="K79" s="308"/>
      <c r="M79" s="27" t="s">
        <v>154</v>
      </c>
      <c r="N79" s="10"/>
      <c r="O79" s="10"/>
      <c r="P79" s="10"/>
      <c r="Q79" s="3">
        <v>10</v>
      </c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>
        <v>15</v>
      </c>
      <c r="F80" s="10"/>
      <c r="G80" s="10"/>
      <c r="H80" s="10"/>
      <c r="I80" s="10"/>
      <c r="J80" s="10"/>
      <c r="K80" s="308"/>
      <c r="M80" s="27" t="s">
        <v>163</v>
      </c>
      <c r="N80" s="10"/>
      <c r="O80" s="10"/>
      <c r="P80" s="10"/>
      <c r="Q80" s="3">
        <v>16</v>
      </c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>
        <v>2</v>
      </c>
      <c r="F81" s="10"/>
      <c r="G81" s="10"/>
      <c r="H81" s="10"/>
      <c r="I81" s="10"/>
      <c r="J81" s="10"/>
      <c r="K81" s="308"/>
      <c r="M81" s="27" t="s">
        <v>256</v>
      </c>
      <c r="N81" s="10"/>
      <c r="O81" s="10"/>
      <c r="P81" s="10"/>
      <c r="Q81" s="3">
        <v>5</v>
      </c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>
        <v>4</v>
      </c>
      <c r="F82" s="10"/>
      <c r="G82" s="10"/>
      <c r="H82" s="10"/>
      <c r="I82" s="10"/>
      <c r="J82" s="10"/>
      <c r="K82" s="308"/>
      <c r="M82" s="27" t="s">
        <v>302</v>
      </c>
      <c r="N82" s="10"/>
      <c r="O82" s="10"/>
      <c r="P82" s="10"/>
      <c r="Q82" s="3">
        <v>79</v>
      </c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>
        <v>1</v>
      </c>
      <c r="F83" s="10"/>
      <c r="G83" s="10"/>
      <c r="H83" s="10"/>
      <c r="I83" s="10"/>
      <c r="J83" s="10"/>
      <c r="K83" s="308"/>
      <c r="M83" s="27" t="s">
        <v>148</v>
      </c>
      <c r="N83" s="10"/>
      <c r="O83" s="10"/>
      <c r="P83" s="10"/>
      <c r="Q83" s="3">
        <v>42</v>
      </c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>
        <v>57</v>
      </c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>
        <v>10</v>
      </c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>
        <v>2</v>
      </c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>
        <v>1</v>
      </c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>
        <v>46</v>
      </c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>
        <v>17</v>
      </c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>
        <v>2</v>
      </c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29</v>
      </c>
      <c r="F95" s="10"/>
      <c r="G95" s="10"/>
      <c r="H95" s="36" t="s">
        <v>41</v>
      </c>
      <c r="I95" s="3">
        <f>SUM(E70:E95)</f>
        <v>246</v>
      </c>
      <c r="J95" s="10"/>
      <c r="K95" s="308"/>
      <c r="M95" s="27" t="s">
        <v>124</v>
      </c>
      <c r="N95" s="10"/>
      <c r="O95" s="10"/>
      <c r="P95" s="10"/>
      <c r="Q95" s="3">
        <v>34</v>
      </c>
      <c r="R95" s="10"/>
      <c r="S95" s="10"/>
      <c r="T95" s="36" t="s">
        <v>38</v>
      </c>
      <c r="U95" s="3">
        <f>SUM(Q70:Q95)</f>
        <v>230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>
        <v>1</v>
      </c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>
        <v>2</v>
      </c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>
        <v>3</v>
      </c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6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Y15" sqref="Y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5703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4.2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21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3.5" customHeight="1" thickBot="1" x14ac:dyDescent="0.3">
      <c r="A7" s="1" t="s">
        <v>7</v>
      </c>
      <c r="C7" s="3">
        <v>4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193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5" customHeight="1" x14ac:dyDescent="0.25">
      <c r="A8" s="1"/>
      <c r="C8" s="4"/>
      <c r="D8" s="5"/>
      <c r="E8" s="66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161</v>
      </c>
      <c r="F11" s="5"/>
      <c r="G11" s="53" t="s">
        <v>11</v>
      </c>
      <c r="H11" s="8"/>
      <c r="I11" s="9"/>
      <c r="J11" s="9"/>
      <c r="K11" s="61">
        <f>U32+U44+I66+I95+I111</f>
        <v>49</v>
      </c>
      <c r="M11" s="290"/>
      <c r="N11" s="291"/>
      <c r="O11" s="291"/>
      <c r="P11" s="58">
        <f>E11+K11</f>
        <v>210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76.666666666666671</v>
      </c>
      <c r="F13" s="5"/>
      <c r="G13" s="5"/>
      <c r="H13" s="5"/>
      <c r="I13" s="5"/>
      <c r="J13" s="11" t="s">
        <v>12</v>
      </c>
      <c r="K13" s="49">
        <f>K11*100/P11</f>
        <v>23.333333333333332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271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26</v>
      </c>
      <c r="D16" s="296"/>
      <c r="E16" s="297"/>
      <c r="F16" s="16">
        <f>G32</f>
        <v>56</v>
      </c>
      <c r="G16" s="238"/>
      <c r="H16" s="239"/>
      <c r="I16" s="15">
        <f>S32</f>
        <v>436</v>
      </c>
      <c r="J16" s="302"/>
      <c r="K16" s="303"/>
      <c r="L16" s="16">
        <f>U42</f>
        <v>11</v>
      </c>
      <c r="M16" s="256"/>
      <c r="N16" s="257"/>
      <c r="O16" s="17">
        <f>U44</f>
        <v>7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227</v>
      </c>
      <c r="S17" s="34">
        <v>24</v>
      </c>
      <c r="T17" s="35" t="s">
        <v>224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1</v>
      </c>
      <c r="R21" s="29">
        <v>6</v>
      </c>
      <c r="S21" s="30">
        <f>Q21*R21</f>
        <v>6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24</v>
      </c>
      <c r="N23" s="10"/>
      <c r="O23" s="10"/>
      <c r="P23" s="10"/>
      <c r="Q23" s="31">
        <v>19</v>
      </c>
      <c r="R23" s="3">
        <v>4</v>
      </c>
      <c r="S23" s="32">
        <f t="shared" si="1"/>
        <v>76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1</v>
      </c>
      <c r="F24" s="3">
        <v>3</v>
      </c>
      <c r="G24" s="32">
        <f t="shared" si="0"/>
        <v>3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3</v>
      </c>
      <c r="R26" s="3">
        <v>1</v>
      </c>
      <c r="S26" s="32">
        <f t="shared" si="1"/>
        <v>3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24</v>
      </c>
      <c r="R28" s="34">
        <v>1</v>
      </c>
      <c r="S28" s="35">
        <f t="shared" si="1"/>
        <v>24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14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109</v>
      </c>
      <c r="T30" s="36" t="s">
        <v>38</v>
      </c>
      <c r="U30" s="3">
        <f>SUM(S21:S23)+(S27+S28)</f>
        <v>106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56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436</v>
      </c>
      <c r="T32" s="36" t="s">
        <v>41</v>
      </c>
      <c r="U32" s="3">
        <f>SUM(S24:S26)+SUM(S27:S28)</f>
        <v>27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11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7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11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26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18</v>
      </c>
      <c r="R44" s="10"/>
      <c r="S44" s="10"/>
      <c r="T44" s="36" t="s">
        <v>41</v>
      </c>
      <c r="U44" s="3">
        <f>Q38+Q40+Q42</f>
        <v>7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>
        <v>1</v>
      </c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>
        <v>6</v>
      </c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11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>
        <v>5</v>
      </c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12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11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>
        <v>4</v>
      </c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>
        <v>2</v>
      </c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>
        <v>1</v>
      </c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 t="s">
        <v>282</v>
      </c>
      <c r="N79" s="10"/>
      <c r="O79" s="10"/>
      <c r="P79" s="10"/>
      <c r="Q79" s="3">
        <v>1</v>
      </c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308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>
        <v>2</v>
      </c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1</v>
      </c>
      <c r="F95" s="10"/>
      <c r="G95" s="10"/>
      <c r="H95" s="36" t="s">
        <v>41</v>
      </c>
      <c r="I95" s="3">
        <f>SUM(E70:E95)</f>
        <v>3</v>
      </c>
      <c r="J95" s="10"/>
      <c r="K95" s="308"/>
      <c r="M95" s="27" t="s">
        <v>124</v>
      </c>
      <c r="N95" s="10"/>
      <c r="O95" s="10"/>
      <c r="P95" s="10"/>
      <c r="Q95" s="3">
        <v>25</v>
      </c>
      <c r="R95" s="10"/>
      <c r="S95" s="10"/>
      <c r="T95" s="36" t="s">
        <v>38</v>
      </c>
      <c r="U95" s="3">
        <f>SUM(Q70:Q95)</f>
        <v>33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Y16" sqref="Y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10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22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5" customHeight="1" thickBot="1" x14ac:dyDescent="0.3">
      <c r="A7" s="1" t="s">
        <v>7</v>
      </c>
      <c r="C7" s="3">
        <v>3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187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74</v>
      </c>
      <c r="F11" s="5"/>
      <c r="G11" s="53" t="s">
        <v>11</v>
      </c>
      <c r="H11" s="8"/>
      <c r="I11" s="9"/>
      <c r="J11" s="9"/>
      <c r="K11" s="61">
        <f>U32+U44+I66+I95+I111</f>
        <v>70</v>
      </c>
      <c r="M11" s="290"/>
      <c r="N11" s="291"/>
      <c r="O11" s="291"/>
      <c r="P11" s="58">
        <f>E11+K11</f>
        <v>144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51.388888888888886</v>
      </c>
      <c r="F13" s="5"/>
      <c r="G13" s="5"/>
      <c r="H13" s="5"/>
      <c r="I13" s="5"/>
      <c r="J13" s="11" t="s">
        <v>12</v>
      </c>
      <c r="K13" s="49">
        <f>K11*100/P11</f>
        <v>48.611111111111114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270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25</v>
      </c>
      <c r="D16" s="296"/>
      <c r="E16" s="297"/>
      <c r="F16" s="16">
        <f>G32</f>
        <v>36</v>
      </c>
      <c r="G16" s="238"/>
      <c r="H16" s="239"/>
      <c r="I16" s="15">
        <f>S32</f>
        <v>90</v>
      </c>
      <c r="J16" s="302"/>
      <c r="K16" s="303"/>
      <c r="L16" s="16">
        <f>U42</f>
        <v>9</v>
      </c>
      <c r="M16" s="256"/>
      <c r="N16" s="257"/>
      <c r="O16" s="17">
        <f>U44</f>
        <v>6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227</v>
      </c>
      <c r="S17" s="34">
        <v>40</v>
      </c>
      <c r="T17" s="35" t="s">
        <v>224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24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2</v>
      </c>
      <c r="F24" s="3">
        <v>3</v>
      </c>
      <c r="G24" s="32">
        <f t="shared" si="0"/>
        <v>6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30</v>
      </c>
      <c r="R28" s="34">
        <v>1</v>
      </c>
      <c r="S28" s="35">
        <f t="shared" si="1"/>
        <v>30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12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30</v>
      </c>
      <c r="T30" s="36" t="s">
        <v>38</v>
      </c>
      <c r="U30" s="3">
        <f>SUM(S21:S23)+(S27+S28)</f>
        <v>30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36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90</v>
      </c>
      <c r="T32" s="36" t="s">
        <v>41</v>
      </c>
      <c r="U32" s="3">
        <f>SUM(S24:S26)+SUM(S27:S28)</f>
        <v>30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9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6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6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9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25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15</v>
      </c>
      <c r="R44" s="10"/>
      <c r="S44" s="10"/>
      <c r="T44" s="36" t="s">
        <v>41</v>
      </c>
      <c r="U44" s="3">
        <f>Q38+Q40+Q42</f>
        <v>6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>
        <v>6</v>
      </c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9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>
        <v>13</v>
      </c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>
        <v>10</v>
      </c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29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9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>
        <v>9</v>
      </c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>
        <v>3</v>
      </c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 t="s">
        <v>159</v>
      </c>
      <c r="N79" s="10"/>
      <c r="O79" s="10"/>
      <c r="P79" s="10"/>
      <c r="Q79" s="3"/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>
        <v>1</v>
      </c>
      <c r="F80" s="10"/>
      <c r="G80" s="10"/>
      <c r="H80" s="10"/>
      <c r="I80" s="10"/>
      <c r="J80" s="10"/>
      <c r="K80" s="308"/>
      <c r="M80" s="27" t="s">
        <v>148</v>
      </c>
      <c r="N80" s="10"/>
      <c r="O80" s="10"/>
      <c r="P80" s="10"/>
      <c r="Q80" s="3">
        <v>11</v>
      </c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4</v>
      </c>
      <c r="F95" s="10"/>
      <c r="G95" s="10"/>
      <c r="H95" s="36" t="s">
        <v>41</v>
      </c>
      <c r="I95" s="3">
        <f>SUM(E70:E95)</f>
        <v>5</v>
      </c>
      <c r="J95" s="10"/>
      <c r="K95" s="308"/>
      <c r="M95" s="27" t="s">
        <v>124</v>
      </c>
      <c r="N95" s="10"/>
      <c r="O95" s="10"/>
      <c r="P95" s="10"/>
      <c r="Q95" s="3">
        <v>2</v>
      </c>
      <c r="R95" s="10"/>
      <c r="S95" s="10"/>
      <c r="T95" s="36" t="s">
        <v>38</v>
      </c>
      <c r="U95" s="3">
        <f>SUM(Q70:Q95)</f>
        <v>25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>
        <v>1</v>
      </c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1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I25" sqref="I2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855468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23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5" customHeight="1" thickBot="1" x14ac:dyDescent="0.3">
      <c r="A7" s="1" t="s">
        <v>7</v>
      </c>
      <c r="C7" s="3">
        <v>3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187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102</v>
      </c>
      <c r="F11" s="5"/>
      <c r="G11" s="53" t="s">
        <v>11</v>
      </c>
      <c r="H11" s="8"/>
      <c r="I11" s="9"/>
      <c r="J11" s="9"/>
      <c r="K11" s="61">
        <f>U32+U44+I66+I95+I111</f>
        <v>47</v>
      </c>
      <c r="M11" s="290"/>
      <c r="N11" s="291"/>
      <c r="O11" s="291"/>
      <c r="P11" s="58">
        <f>E11+K11</f>
        <v>149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68.456375838926178</v>
      </c>
      <c r="F13" s="5"/>
      <c r="G13" s="5"/>
      <c r="H13" s="5"/>
      <c r="I13" s="5"/>
      <c r="J13" s="11" t="s">
        <v>12</v>
      </c>
      <c r="K13" s="49">
        <f>K11*100/P11</f>
        <v>31.543624161073826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271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26</v>
      </c>
      <c r="D16" s="296"/>
      <c r="E16" s="297"/>
      <c r="F16" s="16">
        <f>G32</f>
        <v>36</v>
      </c>
      <c r="G16" s="238"/>
      <c r="H16" s="239"/>
      <c r="I16" s="15">
        <f>S32</f>
        <v>0</v>
      </c>
      <c r="J16" s="302"/>
      <c r="K16" s="303"/>
      <c r="L16" s="16">
        <f>U42</f>
        <v>21</v>
      </c>
      <c r="M16" s="256"/>
      <c r="N16" s="257"/>
      <c r="O16" s="17">
        <f>U44</f>
        <v>12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227</v>
      </c>
      <c r="S17" s="34">
        <v>30</v>
      </c>
      <c r="T17" s="35" t="s">
        <v>224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24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2</v>
      </c>
      <c r="F24" s="3">
        <v>3</v>
      </c>
      <c r="G24" s="32">
        <f t="shared" si="0"/>
        <v>6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12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36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21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5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12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4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21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26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33</v>
      </c>
      <c r="R44" s="10"/>
      <c r="S44" s="10"/>
      <c r="T44" s="36" t="s">
        <v>41</v>
      </c>
      <c r="U44" s="3">
        <f>Q38+Q40+Q42</f>
        <v>12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>
        <v>12</v>
      </c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21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>
        <v>2</v>
      </c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>
        <v>9</v>
      </c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23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21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>
        <v>1</v>
      </c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>
        <v>1</v>
      </c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>
        <v>10</v>
      </c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>
        <v>3</v>
      </c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 t="s">
        <v>154</v>
      </c>
      <c r="N79" s="10"/>
      <c r="O79" s="10"/>
      <c r="P79" s="10"/>
      <c r="Q79" s="3">
        <v>10</v>
      </c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308"/>
      <c r="M80" s="27" t="s">
        <v>249</v>
      </c>
      <c r="N80" s="10"/>
      <c r="O80" s="10"/>
      <c r="P80" s="10"/>
      <c r="Q80" s="3">
        <v>3</v>
      </c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 t="s">
        <v>148</v>
      </c>
      <c r="N81" s="10"/>
      <c r="O81" s="10"/>
      <c r="P81" s="10"/>
      <c r="Q81" s="3">
        <v>12</v>
      </c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>
        <v>1</v>
      </c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>
        <v>1</v>
      </c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>
        <v>1</v>
      </c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>
        <v>1</v>
      </c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>
        <v>3</v>
      </c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>
        <v>3</v>
      </c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>
        <v>1</v>
      </c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10</v>
      </c>
      <c r="J95" s="10"/>
      <c r="K95" s="308"/>
      <c r="M95" s="27" t="s">
        <v>124</v>
      </c>
      <c r="N95" s="10"/>
      <c r="O95" s="10"/>
      <c r="P95" s="10"/>
      <c r="Q95" s="3">
        <v>19</v>
      </c>
      <c r="R95" s="10"/>
      <c r="S95" s="10"/>
      <c r="T95" s="36" t="s">
        <v>38</v>
      </c>
      <c r="U95" s="3">
        <f>SUM(Q70:Q95)</f>
        <v>60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>
        <v>1</v>
      </c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>
        <v>1</v>
      </c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2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P16" sqref="P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5703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24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3.5" customHeight="1" thickBot="1" x14ac:dyDescent="0.3">
      <c r="A7" s="1" t="s">
        <v>7</v>
      </c>
      <c r="C7" s="3">
        <v>3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187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113</v>
      </c>
      <c r="F11" s="5"/>
      <c r="G11" s="53" t="s">
        <v>11</v>
      </c>
      <c r="H11" s="8"/>
      <c r="I11" s="9"/>
      <c r="J11" s="9"/>
      <c r="K11" s="61">
        <f>U32+U44+I66+I95+I111</f>
        <v>21</v>
      </c>
      <c r="M11" s="290"/>
      <c r="N11" s="291"/>
      <c r="O11" s="291"/>
      <c r="P11" s="58">
        <f>E11+K11</f>
        <v>134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4.25" customHeight="1" x14ac:dyDescent="0.25">
      <c r="A13" s="1"/>
      <c r="C13" s="5"/>
      <c r="D13" s="11" t="s">
        <v>12</v>
      </c>
      <c r="E13" s="41">
        <f>E11*100/P11</f>
        <v>84.328358208955223</v>
      </c>
      <c r="F13" s="5"/>
      <c r="G13" s="5"/>
      <c r="H13" s="5"/>
      <c r="I13" s="5"/>
      <c r="J13" s="11" t="s">
        <v>12</v>
      </c>
      <c r="K13" s="49">
        <f>K11*100/P11</f>
        <v>15.671641791044776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303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23</v>
      </c>
      <c r="D16" s="296"/>
      <c r="E16" s="297"/>
      <c r="F16" s="16">
        <f>G32</f>
        <v>36</v>
      </c>
      <c r="G16" s="238"/>
      <c r="H16" s="239"/>
      <c r="I16" s="15">
        <f>S32</f>
        <v>39</v>
      </c>
      <c r="J16" s="302"/>
      <c r="K16" s="303"/>
      <c r="L16" s="16">
        <f>U42</f>
        <v>32</v>
      </c>
      <c r="M16" s="256"/>
      <c r="N16" s="257"/>
      <c r="O16" s="17">
        <f>U44</f>
        <v>9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225</v>
      </c>
      <c r="S17" s="34">
        <v>40</v>
      </c>
      <c r="T17" s="35" t="s">
        <v>224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1</v>
      </c>
      <c r="R22" s="3">
        <v>5</v>
      </c>
      <c r="S22" s="32">
        <f t="shared" ref="S22:S28" si="1">Q22*R22</f>
        <v>5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24</v>
      </c>
      <c r="N23" s="10"/>
      <c r="O23" s="10"/>
      <c r="P23" s="10"/>
      <c r="Q23" s="31">
        <v>2</v>
      </c>
      <c r="R23" s="3">
        <v>4</v>
      </c>
      <c r="S23" s="32">
        <f t="shared" si="1"/>
        <v>8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2</v>
      </c>
      <c r="F24" s="3">
        <v>3</v>
      </c>
      <c r="G24" s="32">
        <f t="shared" si="0"/>
        <v>6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12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13</v>
      </c>
      <c r="T30" s="36" t="s">
        <v>38</v>
      </c>
      <c r="U30" s="3">
        <f>SUM(S21:S23)+(S27+S28)</f>
        <v>13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36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39</v>
      </c>
      <c r="T32" s="36" t="s">
        <v>41</v>
      </c>
      <c r="U32" s="3">
        <f>SUM(S24:S26)+SUM(S27:S28)</f>
        <v>0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32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7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4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2</v>
      </c>
      <c r="R42" s="10"/>
      <c r="S42" s="10"/>
      <c r="T42" s="36" t="s">
        <v>38</v>
      </c>
      <c r="U42" s="3">
        <f>Q37+Q39+Q41</f>
        <v>32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23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41</v>
      </c>
      <c r="R44" s="10"/>
      <c r="S44" s="10"/>
      <c r="T44" s="36" t="s">
        <v>41</v>
      </c>
      <c r="U44" s="3">
        <f>Q38+Q40+Q42</f>
        <v>9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>
        <v>7</v>
      </c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32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308"/>
      <c r="M63" s="67" t="s">
        <v>146</v>
      </c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>
        <v>2</v>
      </c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9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32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>
        <v>1</v>
      </c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>
        <v>1</v>
      </c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>
        <v>1</v>
      </c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 t="s">
        <v>286</v>
      </c>
      <c r="N79" s="10"/>
      <c r="O79" s="10"/>
      <c r="P79" s="10"/>
      <c r="Q79" s="3">
        <v>4</v>
      </c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308"/>
      <c r="M80" s="27" t="s">
        <v>148</v>
      </c>
      <c r="N80" s="10"/>
      <c r="O80" s="10"/>
      <c r="P80" s="10"/>
      <c r="Q80" s="3">
        <v>8</v>
      </c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>
        <v>2</v>
      </c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1</v>
      </c>
      <c r="F95" s="10"/>
      <c r="G95" s="10"/>
      <c r="H95" s="36" t="s">
        <v>41</v>
      </c>
      <c r="I95" s="3">
        <f>SUM(E70:E95)</f>
        <v>3</v>
      </c>
      <c r="J95" s="10"/>
      <c r="K95" s="308"/>
      <c r="M95" s="27" t="s">
        <v>124</v>
      </c>
      <c r="N95" s="10"/>
      <c r="O95" s="10"/>
      <c r="P95" s="10"/>
      <c r="Q95" s="3">
        <v>21</v>
      </c>
      <c r="R95" s="10"/>
      <c r="S95" s="10"/>
      <c r="T95" s="36" t="s">
        <v>38</v>
      </c>
      <c r="U95" s="3">
        <f>SUM(Q70:Q95)</f>
        <v>36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39" orientation="portrait" horizontalDpi="200" verticalDpi="2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H3" sqref="H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5703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25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5" customHeight="1" thickBot="1" x14ac:dyDescent="0.3">
      <c r="A7" s="1" t="s">
        <v>7</v>
      </c>
      <c r="C7" s="3">
        <v>2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187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86</v>
      </c>
      <c r="F11" s="5"/>
      <c r="G11" s="53" t="s">
        <v>11</v>
      </c>
      <c r="H11" s="8"/>
      <c r="I11" s="9"/>
      <c r="J11" s="9"/>
      <c r="K11" s="61">
        <f>U32+U44+I66+I95+I111</f>
        <v>18</v>
      </c>
      <c r="M11" s="290"/>
      <c r="N11" s="291"/>
      <c r="O11" s="291"/>
      <c r="P11" s="58">
        <f>E11+K11</f>
        <v>104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82.692307692307693</v>
      </c>
      <c r="F13" s="5"/>
      <c r="G13" s="5"/>
      <c r="H13" s="5"/>
      <c r="I13" s="5"/>
      <c r="J13" s="11" t="s">
        <v>12</v>
      </c>
      <c r="K13" s="49">
        <f>K11*100/P11</f>
        <v>17.307692307692307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272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0</v>
      </c>
      <c r="D16" s="296"/>
      <c r="E16" s="297"/>
      <c r="F16" s="16">
        <f>G32</f>
        <v>10</v>
      </c>
      <c r="G16" s="238"/>
      <c r="H16" s="239"/>
      <c r="I16" s="15">
        <f>S32</f>
        <v>42</v>
      </c>
      <c r="J16" s="302"/>
      <c r="K16" s="303"/>
      <c r="L16" s="16">
        <f>U42</f>
        <v>26</v>
      </c>
      <c r="M16" s="256"/>
      <c r="N16" s="257"/>
      <c r="O16" s="17">
        <f>U44</f>
        <v>5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225</v>
      </c>
      <c r="S17" s="34">
        <v>40</v>
      </c>
      <c r="T17" s="35" t="s">
        <v>224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1</v>
      </c>
      <c r="R22" s="3">
        <v>5</v>
      </c>
      <c r="S22" s="32">
        <f t="shared" ref="S22:S28" si="1">Q22*R22</f>
        <v>5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139</v>
      </c>
      <c r="N23" s="10"/>
      <c r="O23" s="10"/>
      <c r="P23" s="10"/>
      <c r="Q23" s="31">
        <v>4</v>
      </c>
      <c r="R23" s="3">
        <v>4</v>
      </c>
      <c r="S23" s="32">
        <f t="shared" si="1"/>
        <v>16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1</v>
      </c>
      <c r="F24" s="3">
        <v>3</v>
      </c>
      <c r="G24" s="32">
        <f t="shared" si="0"/>
        <v>3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5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21</v>
      </c>
      <c r="T30" s="36" t="s">
        <v>38</v>
      </c>
      <c r="U30" s="3">
        <f>SUM(S21:S23)+(S27+S28)</f>
        <v>21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10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42</v>
      </c>
      <c r="T32" s="36" t="s">
        <v>41</v>
      </c>
      <c r="U32" s="3">
        <f>SUM(S24:S26)+SUM(S27:S28)</f>
        <v>0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26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5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26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31</v>
      </c>
      <c r="R44" s="10"/>
      <c r="S44" s="10"/>
      <c r="T44" s="36" t="s">
        <v>41</v>
      </c>
      <c r="U44" s="3">
        <f>Q38+Q40+Q42</f>
        <v>5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>
        <v>2</v>
      </c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>
        <v>3</v>
      </c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26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5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26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>
        <v>1</v>
      </c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>
        <v>1</v>
      </c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>
        <v>3</v>
      </c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 t="s">
        <v>284</v>
      </c>
      <c r="N79" s="10"/>
      <c r="O79" s="10"/>
      <c r="P79" s="10"/>
      <c r="Q79" s="3">
        <v>3</v>
      </c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308"/>
      <c r="M80" s="27" t="s">
        <v>148</v>
      </c>
      <c r="N80" s="10"/>
      <c r="O80" s="10"/>
      <c r="P80" s="10"/>
      <c r="Q80" s="3">
        <v>4</v>
      </c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8</v>
      </c>
      <c r="F95" s="10"/>
      <c r="G95" s="10"/>
      <c r="H95" s="36" t="s">
        <v>41</v>
      </c>
      <c r="I95" s="3">
        <f>SUM(E70:E95)</f>
        <v>8</v>
      </c>
      <c r="J95" s="10"/>
      <c r="K95" s="308"/>
      <c r="M95" s="27" t="s">
        <v>124</v>
      </c>
      <c r="N95" s="10"/>
      <c r="O95" s="10"/>
      <c r="P95" s="10"/>
      <c r="Q95" s="3">
        <v>1</v>
      </c>
      <c r="R95" s="10"/>
      <c r="S95" s="10"/>
      <c r="T95" s="36" t="s">
        <v>38</v>
      </c>
      <c r="U95" s="3">
        <f>SUM(Q70:Q95)</f>
        <v>13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EE2A"/>
    <pageSetUpPr fitToPage="1"/>
  </sheetPr>
  <dimension ref="A1:Y114"/>
  <sheetViews>
    <sheetView workbookViewId="0">
      <selection activeCell="Z41" sqref="Z41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10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.75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26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4.25" customHeight="1" thickBot="1" x14ac:dyDescent="0.3">
      <c r="A7" s="1" t="s">
        <v>7</v>
      </c>
      <c r="C7" s="3">
        <v>3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193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4.2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274</v>
      </c>
      <c r="F11" s="5"/>
      <c r="G11" s="53" t="s">
        <v>11</v>
      </c>
      <c r="H11" s="8"/>
      <c r="I11" s="9"/>
      <c r="J11" s="9"/>
      <c r="K11" s="61">
        <f>U32+U44+I66+I95+I111</f>
        <v>22</v>
      </c>
      <c r="M11" s="290"/>
      <c r="N11" s="291"/>
      <c r="O11" s="291"/>
      <c r="P11" s="58">
        <f>E11+K11</f>
        <v>296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92.567567567567565</v>
      </c>
      <c r="F13" s="5"/>
      <c r="G13" s="5"/>
      <c r="H13" s="5"/>
      <c r="I13" s="5"/>
      <c r="J13" s="11" t="s">
        <v>12</v>
      </c>
      <c r="K13" s="49">
        <f>K11*100/P11</f>
        <v>7.4324324324324325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272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25</v>
      </c>
      <c r="D16" s="296"/>
      <c r="E16" s="297"/>
      <c r="F16" s="16">
        <f>G32</f>
        <v>36</v>
      </c>
      <c r="G16" s="238"/>
      <c r="H16" s="239"/>
      <c r="I16" s="15">
        <f>S32</f>
        <v>171</v>
      </c>
      <c r="J16" s="302"/>
      <c r="K16" s="303"/>
      <c r="L16" s="16">
        <f>U42</f>
        <v>59</v>
      </c>
      <c r="M16" s="256"/>
      <c r="N16" s="257"/>
      <c r="O16" s="17">
        <f>U44</f>
        <v>4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226</v>
      </c>
      <c r="S17" s="34">
        <v>30</v>
      </c>
      <c r="T17" s="35" t="s">
        <v>224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1</v>
      </c>
      <c r="R22" s="3">
        <v>5</v>
      </c>
      <c r="S22" s="32">
        <f t="shared" ref="S22:S28" si="1">Q22*R22</f>
        <v>5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24</v>
      </c>
      <c r="N23" s="10"/>
      <c r="O23" s="10"/>
      <c r="P23" s="10"/>
      <c r="Q23" s="31">
        <v>11</v>
      </c>
      <c r="R23" s="3">
        <v>4</v>
      </c>
      <c r="S23" s="32">
        <f t="shared" si="1"/>
        <v>44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2</v>
      </c>
      <c r="F24" s="3">
        <v>3</v>
      </c>
      <c r="G24" s="32">
        <f t="shared" si="0"/>
        <v>6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1</v>
      </c>
      <c r="R24" s="3">
        <v>3</v>
      </c>
      <c r="S24" s="32">
        <f t="shared" si="1"/>
        <v>3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1</v>
      </c>
      <c r="R25" s="3">
        <v>2</v>
      </c>
      <c r="S25" s="32">
        <f t="shared" si="1"/>
        <v>2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3</v>
      </c>
      <c r="R26" s="3">
        <v>1</v>
      </c>
      <c r="S26" s="32">
        <f t="shared" si="1"/>
        <v>3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12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57</v>
      </c>
      <c r="T30" s="36" t="s">
        <v>38</v>
      </c>
      <c r="U30" s="3">
        <f>SUM(S21:S23)+(S27+S28)</f>
        <v>49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36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171</v>
      </c>
      <c r="T32" s="36" t="s">
        <v>41</v>
      </c>
      <c r="U32" s="3">
        <f>SUM(S24:S26)+SUM(S27:S28)</f>
        <v>8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42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4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4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7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17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59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25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63</v>
      </c>
      <c r="R44" s="10"/>
      <c r="S44" s="10"/>
      <c r="T44" s="36" t="s">
        <v>41</v>
      </c>
      <c r="U44" s="3">
        <f>Q38+Q40+Q42</f>
        <v>4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>
        <v>4</v>
      </c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>
        <v>2</v>
      </c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>
        <v>2</v>
      </c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42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4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46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>
        <v>2</v>
      </c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>
        <v>2</v>
      </c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>
        <v>5</v>
      </c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>
        <v>24</v>
      </c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>
        <v>2</v>
      </c>
      <c r="F79" s="10"/>
      <c r="G79" s="10"/>
      <c r="H79" s="10"/>
      <c r="I79" s="10"/>
      <c r="J79" s="10"/>
      <c r="K79" s="308"/>
      <c r="M79" s="27" t="s">
        <v>140</v>
      </c>
      <c r="N79" s="10"/>
      <c r="O79" s="10"/>
      <c r="P79" s="10"/>
      <c r="Q79" s="3"/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>
        <v>2</v>
      </c>
      <c r="F80" s="10"/>
      <c r="G80" s="10"/>
      <c r="H80" s="10"/>
      <c r="I80" s="10"/>
      <c r="J80" s="10"/>
      <c r="K80" s="308"/>
      <c r="M80" s="27" t="s">
        <v>284</v>
      </c>
      <c r="N80" s="10"/>
      <c r="O80" s="10"/>
      <c r="P80" s="10"/>
      <c r="Q80" s="3">
        <v>1</v>
      </c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 t="s">
        <v>148</v>
      </c>
      <c r="N81" s="10"/>
      <c r="O81" s="10"/>
      <c r="P81" s="10"/>
      <c r="Q81" s="3">
        <v>4</v>
      </c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 t="s">
        <v>154</v>
      </c>
      <c r="N82" s="10"/>
      <c r="O82" s="10"/>
      <c r="P82" s="10"/>
      <c r="Q82" s="3">
        <v>4</v>
      </c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>
        <v>1</v>
      </c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>
        <v>4</v>
      </c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1</v>
      </c>
      <c r="F95" s="10"/>
      <c r="G95" s="10"/>
      <c r="H95" s="36" t="s">
        <v>41</v>
      </c>
      <c r="I95" s="3">
        <f>SUM(E70:E95)</f>
        <v>6</v>
      </c>
      <c r="J95" s="10"/>
      <c r="K95" s="308"/>
      <c r="M95" s="27" t="s">
        <v>124</v>
      </c>
      <c r="N95" s="10"/>
      <c r="O95" s="10"/>
      <c r="P95" s="10"/>
      <c r="Q95" s="3">
        <v>73</v>
      </c>
      <c r="R95" s="10"/>
      <c r="S95" s="10"/>
      <c r="T95" s="36" t="s">
        <v>38</v>
      </c>
      <c r="U95" s="3">
        <f>SUM(Q70:Q95)</f>
        <v>119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>
        <v>1</v>
      </c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1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R37" sqref="R3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71093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27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5" customHeight="1" thickBot="1" x14ac:dyDescent="0.3">
      <c r="A7" s="1" t="s">
        <v>7</v>
      </c>
      <c r="C7" s="3">
        <v>4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187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80</v>
      </c>
      <c r="F11" s="5"/>
      <c r="G11" s="53" t="s">
        <v>11</v>
      </c>
      <c r="H11" s="8"/>
      <c r="I11" s="9"/>
      <c r="J11" s="9"/>
      <c r="K11" s="61">
        <f>U32+U44+I66+I95+I111</f>
        <v>65</v>
      </c>
      <c r="M11" s="290"/>
      <c r="N11" s="291"/>
      <c r="O11" s="291"/>
      <c r="P11" s="58">
        <f>E11+K11</f>
        <v>145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55.172413793103445</v>
      </c>
      <c r="F13" s="5"/>
      <c r="G13" s="5"/>
      <c r="H13" s="5"/>
      <c r="I13" s="5"/>
      <c r="J13" s="11" t="s">
        <v>12</v>
      </c>
      <c r="K13" s="49">
        <f>K11*100/P11</f>
        <v>44.827586206896555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270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28</v>
      </c>
      <c r="D16" s="296"/>
      <c r="E16" s="297"/>
      <c r="F16" s="16">
        <f>G32</f>
        <v>68</v>
      </c>
      <c r="G16" s="238"/>
      <c r="H16" s="239"/>
      <c r="I16" s="15">
        <f>S32</f>
        <v>12</v>
      </c>
      <c r="J16" s="302"/>
      <c r="K16" s="303"/>
      <c r="L16" s="16">
        <f>U42</f>
        <v>13</v>
      </c>
      <c r="M16" s="256"/>
      <c r="N16" s="257"/>
      <c r="O16" s="17">
        <f>U44</f>
        <v>12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225</v>
      </c>
      <c r="S17" s="34">
        <v>40</v>
      </c>
      <c r="T17" s="35" t="s">
        <v>224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24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2</v>
      </c>
      <c r="F24" s="3">
        <v>3</v>
      </c>
      <c r="G24" s="32">
        <f t="shared" si="0"/>
        <v>6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1</v>
      </c>
      <c r="R24" s="3">
        <v>3</v>
      </c>
      <c r="S24" s="32">
        <f t="shared" si="1"/>
        <v>3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17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3</v>
      </c>
      <c r="T30" s="36" t="s">
        <v>38</v>
      </c>
      <c r="U30" s="3">
        <f>SUM(S21:S23)+(S27+S28)</f>
        <v>0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68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12</v>
      </c>
      <c r="T32" s="36" t="s">
        <v>41</v>
      </c>
      <c r="U32" s="3">
        <f>SUM(S24:S26)+SUM(S27:S28)</f>
        <v>3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13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12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4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13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28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25</v>
      </c>
      <c r="R44" s="10"/>
      <c r="S44" s="10"/>
      <c r="T44" s="36" t="s">
        <v>41</v>
      </c>
      <c r="U44" s="3">
        <f>Q38+Q40+Q42</f>
        <v>12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>
        <v>12</v>
      </c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13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>
        <v>5</v>
      </c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17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13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>
        <v>4</v>
      </c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>
        <v>1</v>
      </c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>
        <v>2</v>
      </c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>
        <v>2</v>
      </c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>
        <v>8</v>
      </c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 t="s">
        <v>154</v>
      </c>
      <c r="N79" s="10"/>
      <c r="O79" s="10"/>
      <c r="P79" s="10"/>
      <c r="Q79" s="3"/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>
        <v>8</v>
      </c>
      <c r="F80" s="10"/>
      <c r="G80" s="10"/>
      <c r="H80" s="10"/>
      <c r="I80" s="10"/>
      <c r="J80" s="10"/>
      <c r="K80" s="308"/>
      <c r="M80" s="27" t="s">
        <v>160</v>
      </c>
      <c r="N80" s="10"/>
      <c r="O80" s="10"/>
      <c r="P80" s="10"/>
      <c r="Q80" s="3"/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>
        <v>1</v>
      </c>
      <c r="F81" s="10"/>
      <c r="G81" s="10"/>
      <c r="H81" s="10"/>
      <c r="I81" s="10"/>
      <c r="J81" s="10"/>
      <c r="K81" s="308"/>
      <c r="M81" s="27" t="s">
        <v>161</v>
      </c>
      <c r="N81" s="10"/>
      <c r="O81" s="10"/>
      <c r="P81" s="10"/>
      <c r="Q81" s="3"/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>
        <v>4</v>
      </c>
      <c r="F82" s="10"/>
      <c r="G82" s="10"/>
      <c r="H82" s="10"/>
      <c r="I82" s="10"/>
      <c r="J82" s="10"/>
      <c r="K82" s="308"/>
      <c r="M82" s="27" t="s">
        <v>304</v>
      </c>
      <c r="N82" s="10"/>
      <c r="O82" s="10"/>
      <c r="P82" s="10"/>
      <c r="Q82" s="3">
        <v>8</v>
      </c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>
        <v>3</v>
      </c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>
        <v>7</v>
      </c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>
        <v>1</v>
      </c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>
        <v>2</v>
      </c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7</v>
      </c>
      <c r="F95" s="10"/>
      <c r="G95" s="10"/>
      <c r="H95" s="36" t="s">
        <v>41</v>
      </c>
      <c r="I95" s="3">
        <f>SUM(E70:E95)</f>
        <v>33</v>
      </c>
      <c r="J95" s="10"/>
      <c r="K95" s="308"/>
      <c r="M95" s="27" t="s">
        <v>124</v>
      </c>
      <c r="N95" s="10"/>
      <c r="O95" s="10"/>
      <c r="P95" s="10"/>
      <c r="Q95" s="3">
        <v>28</v>
      </c>
      <c r="R95" s="10"/>
      <c r="S95" s="10"/>
      <c r="T95" s="36" t="s">
        <v>38</v>
      </c>
      <c r="U95" s="3">
        <f>SUM(Q70:Q95)</f>
        <v>53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>
        <v>1</v>
      </c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1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V16" sqref="V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10.1406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1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5" customHeight="1" thickBot="1" x14ac:dyDescent="0.3">
      <c r="A7" s="1" t="s">
        <v>7</v>
      </c>
      <c r="C7" s="3">
        <v>4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193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2.75" customHeight="1" x14ac:dyDescent="0.25">
      <c r="A8" s="1"/>
      <c r="C8" s="4"/>
      <c r="D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4.2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114</v>
      </c>
      <c r="F11" s="5"/>
      <c r="G11" s="53" t="s">
        <v>11</v>
      </c>
      <c r="H11" s="8"/>
      <c r="I11" s="9"/>
      <c r="J11" s="9"/>
      <c r="K11" s="61">
        <f>U32+U44+I66+I95+I111</f>
        <v>17</v>
      </c>
      <c r="M11" s="290"/>
      <c r="N11" s="291"/>
      <c r="O11" s="291"/>
      <c r="P11" s="58">
        <f>E11+K11</f>
        <v>131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87.022900763358777</v>
      </c>
      <c r="F13" s="5"/>
      <c r="G13" s="5"/>
      <c r="H13" s="5"/>
      <c r="I13" s="5"/>
      <c r="J13" s="11" t="s">
        <v>12</v>
      </c>
      <c r="K13" s="49">
        <f>K11*100/P11</f>
        <v>12.977099236641221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272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  <c r="X15" s="68"/>
    </row>
    <row r="16" spans="1:24" ht="15.75" customHeight="1" x14ac:dyDescent="0.25">
      <c r="A16" s="238"/>
      <c r="B16" s="239"/>
      <c r="C16" s="15">
        <f>E44</f>
        <v>25</v>
      </c>
      <c r="D16" s="296"/>
      <c r="E16" s="297"/>
      <c r="F16" s="16">
        <f>G32</f>
        <v>52</v>
      </c>
      <c r="G16" s="238"/>
      <c r="H16" s="239"/>
      <c r="I16" s="15">
        <f>S32</f>
        <v>60</v>
      </c>
      <c r="J16" s="302"/>
      <c r="K16" s="303"/>
      <c r="L16" s="16">
        <f>U42</f>
        <v>27</v>
      </c>
      <c r="M16" s="256"/>
      <c r="N16" s="257"/>
      <c r="O16" s="17">
        <f>U44</f>
        <v>5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226</v>
      </c>
      <c r="S17" s="34">
        <v>30</v>
      </c>
      <c r="T17" s="35" t="s">
        <v>224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24</v>
      </c>
      <c r="N23" s="10"/>
      <c r="O23" s="10"/>
      <c r="P23" s="10"/>
      <c r="Q23" s="31">
        <v>3</v>
      </c>
      <c r="R23" s="3">
        <v>4</v>
      </c>
      <c r="S23" s="32">
        <f t="shared" si="1"/>
        <v>12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2</v>
      </c>
      <c r="F24" s="3">
        <v>3</v>
      </c>
      <c r="G24" s="32">
        <f t="shared" si="0"/>
        <v>6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3</v>
      </c>
      <c r="R26" s="3">
        <v>1</v>
      </c>
      <c r="S26" s="32">
        <f t="shared" si="1"/>
        <v>3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13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15</v>
      </c>
      <c r="T30" s="36" t="s">
        <v>38</v>
      </c>
      <c r="U30" s="3">
        <f>SUM(S21:S23)+(S27+S28)</f>
        <v>12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52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60</v>
      </c>
      <c r="T32" s="36" t="s">
        <v>41</v>
      </c>
      <c r="U32" s="3">
        <f>SUM(S24:S26)+SUM(S27:S28)</f>
        <v>3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29">
        <v>4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24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5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4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3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27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25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32</v>
      </c>
      <c r="R44" s="10"/>
      <c r="S44" s="10"/>
      <c r="T44" s="36" t="s">
        <v>41</v>
      </c>
      <c r="U44" s="3">
        <f>Q38+Q40+Q42</f>
        <v>5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>
        <v>1</v>
      </c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>
        <v>4</v>
      </c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>
        <v>3</v>
      </c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24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5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27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ht="16.5" customHeight="1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>
        <v>3</v>
      </c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>
        <v>1</v>
      </c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>
        <v>4</v>
      </c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 t="s">
        <v>275</v>
      </c>
      <c r="N79" s="10"/>
      <c r="O79" s="10"/>
      <c r="P79" s="10"/>
      <c r="Q79" s="3">
        <v>5</v>
      </c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308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>
        <v>1</v>
      </c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3</v>
      </c>
      <c r="F95" s="10"/>
      <c r="G95" s="10"/>
      <c r="H95" s="36" t="s">
        <v>41</v>
      </c>
      <c r="I95" s="3">
        <f>SUM(E70:E95)</f>
        <v>4</v>
      </c>
      <c r="J95" s="10"/>
      <c r="K95" s="308"/>
      <c r="M95" s="27" t="s">
        <v>124</v>
      </c>
      <c r="N95" s="10"/>
      <c r="O95" s="10"/>
      <c r="P95" s="10"/>
      <c r="Q95" s="3">
        <v>35</v>
      </c>
      <c r="R95" s="10"/>
      <c r="S95" s="10"/>
      <c r="T95" s="36" t="s">
        <v>38</v>
      </c>
      <c r="U95" s="3">
        <f>SUM(Q70:Q95)</f>
        <v>48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T14:V14"/>
    <mergeCell ref="R9:W9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10:U10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39" orientation="portrait" horizontalDpi="200" verticalDpi="20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Q94" sqref="Q9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71093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.75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28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5" customHeight="1" thickBot="1" x14ac:dyDescent="0.3">
      <c r="A7" s="1" t="s">
        <v>7</v>
      </c>
      <c r="C7" s="3">
        <v>2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187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17</v>
      </c>
      <c r="F11" s="5"/>
      <c r="G11" s="53" t="s">
        <v>11</v>
      </c>
      <c r="H11" s="8"/>
      <c r="I11" s="9"/>
      <c r="J11" s="9"/>
      <c r="K11" s="61">
        <f>U32+U44+I66+I95+I111</f>
        <v>5</v>
      </c>
      <c r="M11" s="290"/>
      <c r="N11" s="291"/>
      <c r="O11" s="291"/>
      <c r="P11" s="58">
        <f>E11+K11</f>
        <v>22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77.272727272727266</v>
      </c>
      <c r="F13" s="5"/>
      <c r="G13" s="5"/>
      <c r="H13" s="5"/>
      <c r="I13" s="5"/>
      <c r="J13" s="11" t="s">
        <v>12</v>
      </c>
      <c r="K13" s="49">
        <f>K11*100/P11</f>
        <v>22.727272727272727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271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20</v>
      </c>
      <c r="D16" s="296"/>
      <c r="E16" s="297"/>
      <c r="F16" s="16">
        <f>G32</f>
        <v>10</v>
      </c>
      <c r="G16" s="238"/>
      <c r="H16" s="239"/>
      <c r="I16" s="15">
        <f>S32</f>
        <v>2</v>
      </c>
      <c r="J16" s="302"/>
      <c r="K16" s="303"/>
      <c r="L16" s="16">
        <f>U42</f>
        <v>1</v>
      </c>
      <c r="M16" s="256"/>
      <c r="N16" s="257"/>
      <c r="O16" s="17">
        <f>U44</f>
        <v>1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227</v>
      </c>
      <c r="S17" s="34">
        <v>30</v>
      </c>
      <c r="T17" s="35" t="s">
        <v>305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1</v>
      </c>
      <c r="F24" s="3">
        <v>3</v>
      </c>
      <c r="G24" s="32">
        <f t="shared" si="0"/>
        <v>3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1</v>
      </c>
      <c r="R26" s="3">
        <v>1</v>
      </c>
      <c r="S26" s="32">
        <f t="shared" si="1"/>
        <v>1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5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1</v>
      </c>
      <c r="T30" s="36" t="s">
        <v>38</v>
      </c>
      <c r="U30" s="3">
        <f>SUM(S21:S23)+(S27+S28)</f>
        <v>0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10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2</v>
      </c>
      <c r="T32" s="36" t="s">
        <v>41</v>
      </c>
      <c r="U32" s="3">
        <f>SUM(S24:S26)+SUM(S27:S28)</f>
        <v>1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1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1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3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1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20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2</v>
      </c>
      <c r="R44" s="10"/>
      <c r="S44" s="10"/>
      <c r="T44" s="36" t="s">
        <v>41</v>
      </c>
      <c r="U44" s="3">
        <f>Q38+Q40+Q42</f>
        <v>1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/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1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>
        <v>3</v>
      </c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3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1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>
        <v>1</v>
      </c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>
        <v>2</v>
      </c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 t="s">
        <v>286</v>
      </c>
      <c r="N79" s="10"/>
      <c r="O79" s="10"/>
      <c r="P79" s="10"/>
      <c r="Q79" s="3">
        <v>3</v>
      </c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308"/>
      <c r="M80" s="27" t="s">
        <v>304</v>
      </c>
      <c r="N80" s="10"/>
      <c r="O80" s="10"/>
      <c r="P80" s="10"/>
      <c r="Q80" s="3">
        <v>8</v>
      </c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308"/>
      <c r="M95" s="27" t="s">
        <v>124</v>
      </c>
      <c r="N95" s="10"/>
      <c r="O95" s="10"/>
      <c r="P95" s="10"/>
      <c r="Q95" s="3">
        <v>1</v>
      </c>
      <c r="R95" s="10"/>
      <c r="S95" s="10"/>
      <c r="T95" s="36" t="s">
        <v>38</v>
      </c>
      <c r="U95" s="3">
        <f>SUM(Q70:Q95)</f>
        <v>15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U19" sqref="U19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71093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4.2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29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4.25" customHeight="1" thickBot="1" x14ac:dyDescent="0.3">
      <c r="A7" s="1" t="s">
        <v>7</v>
      </c>
      <c r="C7" s="3">
        <v>3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187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276</v>
      </c>
      <c r="F11" s="5"/>
      <c r="G11" s="53" t="s">
        <v>11</v>
      </c>
      <c r="H11" s="8"/>
      <c r="I11" s="9"/>
      <c r="J11" s="9"/>
      <c r="K11" s="61">
        <f>U32+U44+I66+I95+I111</f>
        <v>116</v>
      </c>
      <c r="M11" s="290"/>
      <c r="N11" s="291"/>
      <c r="O11" s="291"/>
      <c r="P11" s="58">
        <f>E11+K11</f>
        <v>392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70.408163265306129</v>
      </c>
      <c r="F13" s="5"/>
      <c r="G13" s="5"/>
      <c r="H13" s="5"/>
      <c r="I13" s="5"/>
      <c r="J13" s="11" t="s">
        <v>12</v>
      </c>
      <c r="K13" s="49">
        <f>K11*100/P11</f>
        <v>29.591836734693878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307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21</v>
      </c>
      <c r="D16" s="296"/>
      <c r="E16" s="297"/>
      <c r="F16" s="16">
        <f>G32</f>
        <v>27</v>
      </c>
      <c r="G16" s="238"/>
      <c r="H16" s="239"/>
      <c r="I16" s="15">
        <f>S32</f>
        <v>447</v>
      </c>
      <c r="J16" s="302"/>
      <c r="K16" s="303"/>
      <c r="L16" s="16">
        <f>U42</f>
        <v>29</v>
      </c>
      <c r="M16" s="256"/>
      <c r="N16" s="257"/>
      <c r="O16" s="17">
        <f>U44</f>
        <v>4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227</v>
      </c>
      <c r="S17" s="34">
        <v>30</v>
      </c>
      <c r="T17" s="35" t="s">
        <v>224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1</v>
      </c>
      <c r="R22" s="3">
        <v>5</v>
      </c>
      <c r="S22" s="32">
        <f t="shared" ref="S22:S28" si="1">Q22*R22</f>
        <v>5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24</v>
      </c>
      <c r="N23" s="10"/>
      <c r="O23" s="10"/>
      <c r="P23" s="10"/>
      <c r="Q23" s="31">
        <v>15</v>
      </c>
      <c r="R23" s="3">
        <v>4</v>
      </c>
      <c r="S23" s="32">
        <f>Q23*R23</f>
        <v>60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1</v>
      </c>
      <c r="F24" s="3">
        <v>3</v>
      </c>
      <c r="G24" s="32">
        <f t="shared" si="0"/>
        <v>3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36</v>
      </c>
      <c r="R27" s="3">
        <v>1</v>
      </c>
      <c r="S27" s="32">
        <f t="shared" si="1"/>
        <v>36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48</v>
      </c>
      <c r="R28" s="34">
        <v>1</v>
      </c>
      <c r="S28" s="35">
        <f t="shared" si="1"/>
        <v>48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9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149</v>
      </c>
      <c r="T30" s="36" t="s">
        <v>38</v>
      </c>
      <c r="U30" s="3">
        <f>SUM(S21:S23)+(S27+S28)</f>
        <v>149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447</v>
      </c>
      <c r="T32" s="36" t="s">
        <v>41</v>
      </c>
      <c r="U32" s="3">
        <f>SUM(S24:S26)+SUM(S27:S28)</f>
        <v>84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24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4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5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29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21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33</v>
      </c>
      <c r="R44" s="10"/>
      <c r="S44" s="10"/>
      <c r="T44" s="36" t="s">
        <v>41</v>
      </c>
      <c r="U44" s="3">
        <f>Q38+Q40+Q42</f>
        <v>4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/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>
        <v>5</v>
      </c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24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>
        <v>7</v>
      </c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7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29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>
        <v>4</v>
      </c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>
        <v>16</v>
      </c>
      <c r="F79" s="10"/>
      <c r="G79" s="10"/>
      <c r="H79" s="10"/>
      <c r="I79" s="10"/>
      <c r="J79" s="10"/>
      <c r="K79" s="308"/>
      <c r="M79" s="27" t="s">
        <v>284</v>
      </c>
      <c r="N79" s="10"/>
      <c r="O79" s="10"/>
      <c r="P79" s="10"/>
      <c r="Q79" s="3">
        <v>20</v>
      </c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308"/>
      <c r="M80" s="27" t="s">
        <v>306</v>
      </c>
      <c r="N80" s="10"/>
      <c r="O80" s="10"/>
      <c r="P80" s="10"/>
      <c r="Q80" s="3">
        <v>5</v>
      </c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>
        <v>1</v>
      </c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4</v>
      </c>
      <c r="F95" s="10"/>
      <c r="G95" s="10"/>
      <c r="H95" s="36" t="s">
        <v>41</v>
      </c>
      <c r="I95" s="3">
        <f>SUM(E70:E95)</f>
        <v>21</v>
      </c>
      <c r="J95" s="10"/>
      <c r="K95" s="308"/>
      <c r="M95" s="27" t="s">
        <v>124</v>
      </c>
      <c r="N95" s="10"/>
      <c r="O95" s="10"/>
      <c r="P95" s="10"/>
      <c r="Q95" s="3">
        <v>40</v>
      </c>
      <c r="R95" s="10"/>
      <c r="S95" s="10"/>
      <c r="T95" s="36" t="s">
        <v>38</v>
      </c>
      <c r="U95" s="3">
        <f>SUM(Q70:Q95)</f>
        <v>69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T15" sqref="T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5703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.75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4.2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30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5" customHeight="1" thickBot="1" x14ac:dyDescent="0.3">
      <c r="A7" s="1" t="s">
        <v>7</v>
      </c>
      <c r="C7" s="3">
        <v>2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193</v>
      </c>
      <c r="N7" s="264"/>
      <c r="O7" s="265" t="s">
        <v>193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4.2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68</v>
      </c>
      <c r="F11" s="5"/>
      <c r="G11" s="53" t="s">
        <v>11</v>
      </c>
      <c r="H11" s="8"/>
      <c r="I11" s="9"/>
      <c r="J11" s="9"/>
      <c r="K11" s="61">
        <f>U32+U44+I66+I95+I111</f>
        <v>49</v>
      </c>
      <c r="M11" s="290"/>
      <c r="N11" s="291"/>
      <c r="O11" s="291"/>
      <c r="P11" s="58">
        <f>E11+K11</f>
        <v>117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58.119658119658119</v>
      </c>
      <c r="F13" s="5"/>
      <c r="G13" s="5"/>
      <c r="H13" s="5"/>
      <c r="I13" s="5"/>
      <c r="J13" s="11" t="s">
        <v>12</v>
      </c>
      <c r="K13" s="49">
        <f>K11*100/P11</f>
        <v>41.880341880341881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270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22</v>
      </c>
      <c r="D16" s="296"/>
      <c r="E16" s="297"/>
      <c r="F16" s="16">
        <f>G32</f>
        <v>22</v>
      </c>
      <c r="G16" s="238"/>
      <c r="H16" s="239"/>
      <c r="I16" s="15">
        <f>S32</f>
        <v>110</v>
      </c>
      <c r="J16" s="302"/>
      <c r="K16" s="303"/>
      <c r="L16" s="16">
        <f>U42</f>
        <v>6</v>
      </c>
      <c r="M16" s="256"/>
      <c r="N16" s="257"/>
      <c r="O16" s="17">
        <f>U44</f>
        <v>7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225</v>
      </c>
      <c r="S17" s="34">
        <v>40</v>
      </c>
      <c r="T17" s="35" t="s">
        <v>231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308"/>
      <c r="L23" s="10"/>
      <c r="M23" s="27" t="s">
        <v>24</v>
      </c>
      <c r="N23" s="10"/>
      <c r="O23" s="10"/>
      <c r="P23" s="10"/>
      <c r="Q23" s="31">
        <v>6</v>
      </c>
      <c r="R23" s="3">
        <v>4</v>
      </c>
      <c r="S23" s="32">
        <f t="shared" si="1"/>
        <v>24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2</v>
      </c>
      <c r="F24" s="3">
        <v>3</v>
      </c>
      <c r="G24" s="32">
        <f t="shared" si="0"/>
        <v>6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1</v>
      </c>
      <c r="R24" s="3">
        <v>3</v>
      </c>
      <c r="S24" s="32">
        <f t="shared" si="1"/>
        <v>3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4</v>
      </c>
      <c r="R26" s="3">
        <v>1</v>
      </c>
      <c r="S26" s="32">
        <f t="shared" si="1"/>
        <v>4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24</v>
      </c>
      <c r="R27" s="3">
        <v>1</v>
      </c>
      <c r="S27" s="32">
        <f t="shared" si="1"/>
        <v>24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11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55</v>
      </c>
      <c r="T30" s="36" t="s">
        <v>38</v>
      </c>
      <c r="U30" s="3">
        <f>SUM(S21:S23)+(S27+S28)</f>
        <v>48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22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110</v>
      </c>
      <c r="T32" s="36" t="s">
        <v>41</v>
      </c>
      <c r="U32" s="3">
        <f>SUM(S24:S26)+SUM(S27:S28)</f>
        <v>31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6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7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5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6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22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13</v>
      </c>
      <c r="R44" s="10"/>
      <c r="S44" s="10"/>
      <c r="T44" s="36" t="s">
        <v>41</v>
      </c>
      <c r="U44" s="3">
        <f>Q38+Q40+Q42</f>
        <v>7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>
        <v>3</v>
      </c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>
        <v>4</v>
      </c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/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308"/>
      <c r="M63" s="23" t="s">
        <v>147</v>
      </c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308"/>
      <c r="M64" s="27" t="s">
        <v>141</v>
      </c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7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0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>
        <v>1</v>
      </c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>
        <v>2</v>
      </c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>
        <v>1</v>
      </c>
      <c r="F79" s="10"/>
      <c r="G79" s="10"/>
      <c r="H79" s="10"/>
      <c r="I79" s="10"/>
      <c r="J79" s="10"/>
      <c r="K79" s="308"/>
      <c r="M79" s="27" t="s">
        <v>162</v>
      </c>
      <c r="N79" s="10"/>
      <c r="O79" s="10"/>
      <c r="P79" s="10"/>
      <c r="Q79" s="3">
        <v>4</v>
      </c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>
        <v>1</v>
      </c>
      <c r="F80" s="10"/>
      <c r="G80" s="10"/>
      <c r="H80" s="10"/>
      <c r="I80" s="10"/>
      <c r="J80" s="10"/>
      <c r="K80" s="308"/>
      <c r="M80" s="27" t="s">
        <v>302</v>
      </c>
      <c r="N80" s="10"/>
      <c r="O80" s="10"/>
      <c r="P80" s="10"/>
      <c r="Q80" s="3">
        <v>1</v>
      </c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1</v>
      </c>
      <c r="F95" s="10"/>
      <c r="G95" s="10"/>
      <c r="H95" s="36" t="s">
        <v>41</v>
      </c>
      <c r="I95" s="3">
        <f>SUM(E70:E95)</f>
        <v>4</v>
      </c>
      <c r="J95" s="10"/>
      <c r="K95" s="308"/>
      <c r="M95" s="27" t="s">
        <v>124</v>
      </c>
      <c r="N95" s="10"/>
      <c r="O95" s="10"/>
      <c r="P95" s="10"/>
      <c r="Q95" s="3">
        <v>7</v>
      </c>
      <c r="R95" s="10"/>
      <c r="S95" s="10"/>
      <c r="T95" s="36" t="s">
        <v>38</v>
      </c>
      <c r="U95" s="3">
        <f>SUM(Q70:Q95)</f>
        <v>14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L4" sqref="L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71093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.75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31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5" customHeight="1" thickBot="1" x14ac:dyDescent="0.3">
      <c r="A7" s="1" t="s">
        <v>7</v>
      </c>
      <c r="C7" s="3">
        <v>3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193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348</v>
      </c>
      <c r="F11" s="5"/>
      <c r="G11" s="53" t="s">
        <v>11</v>
      </c>
      <c r="H11" s="8"/>
      <c r="I11" s="9"/>
      <c r="J11" s="9"/>
      <c r="K11" s="61">
        <f>U32+U44+I66+I95+I111</f>
        <v>36</v>
      </c>
      <c r="M11" s="290"/>
      <c r="N11" s="291"/>
      <c r="O11" s="291"/>
      <c r="P11" s="58">
        <f>E11+K11</f>
        <v>384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90.625</v>
      </c>
      <c r="F13" s="5"/>
      <c r="G13" s="5"/>
      <c r="H13" s="5"/>
      <c r="I13" s="5"/>
      <c r="J13" s="11" t="s">
        <v>12</v>
      </c>
      <c r="K13" s="49">
        <f>K11*100/P11</f>
        <v>9.375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272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28</v>
      </c>
      <c r="D16" s="296"/>
      <c r="E16" s="297"/>
      <c r="F16" s="16">
        <f>G32</f>
        <v>54</v>
      </c>
      <c r="G16" s="238"/>
      <c r="H16" s="239"/>
      <c r="I16" s="15">
        <f>S32</f>
        <v>0</v>
      </c>
      <c r="J16" s="302"/>
      <c r="K16" s="303"/>
      <c r="L16" s="16">
        <f>U42</f>
        <v>90</v>
      </c>
      <c r="M16" s="256"/>
      <c r="N16" s="257"/>
      <c r="O16" s="17">
        <f>U44</f>
        <v>5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226</v>
      </c>
      <c r="S17" s="34">
        <v>20</v>
      </c>
      <c r="T17" s="35" t="s">
        <v>224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2</v>
      </c>
      <c r="F23" s="3">
        <v>3</v>
      </c>
      <c r="G23" s="32">
        <f t="shared" si="0"/>
        <v>6</v>
      </c>
      <c r="H23" s="10"/>
      <c r="I23" s="5"/>
      <c r="J23" s="5"/>
      <c r="K23" s="308"/>
      <c r="L23" s="10"/>
      <c r="M23" s="27" t="s">
        <v>24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2</v>
      </c>
      <c r="F24" s="3">
        <v>3</v>
      </c>
      <c r="G24" s="32">
        <f t="shared" si="0"/>
        <v>6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18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54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90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5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9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90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28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95</v>
      </c>
      <c r="R44" s="10"/>
      <c r="S44" s="10"/>
      <c r="T44" s="36" t="s">
        <v>41</v>
      </c>
      <c r="U44" s="3">
        <f>Q38+Q40+Q42</f>
        <v>5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>
        <v>5</v>
      </c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90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>
        <v>11</v>
      </c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>
        <v>9</v>
      </c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25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90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>
        <v>2</v>
      </c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>
        <v>1</v>
      </c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>
        <v>1</v>
      </c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>
        <v>10</v>
      </c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>
        <v>36</v>
      </c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 t="s">
        <v>302</v>
      </c>
      <c r="N79" s="10"/>
      <c r="O79" s="10"/>
      <c r="P79" s="10"/>
      <c r="Q79" s="3">
        <v>12</v>
      </c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308"/>
      <c r="M80" s="27" t="s">
        <v>308</v>
      </c>
      <c r="N80" s="10"/>
      <c r="O80" s="10"/>
      <c r="P80" s="10"/>
      <c r="Q80" s="3">
        <v>24</v>
      </c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 t="s">
        <v>309</v>
      </c>
      <c r="N81" s="10"/>
      <c r="O81" s="10"/>
      <c r="P81" s="10"/>
      <c r="Q81" s="3">
        <v>4</v>
      </c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>
        <v>4</v>
      </c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>
        <v>6</v>
      </c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2</v>
      </c>
      <c r="F95" s="10"/>
      <c r="G95" s="10"/>
      <c r="H95" s="36" t="s">
        <v>41</v>
      </c>
      <c r="I95" s="3">
        <f>SUM(E70:E95)</f>
        <v>6</v>
      </c>
      <c r="J95" s="10"/>
      <c r="K95" s="308"/>
      <c r="M95" s="27" t="s">
        <v>124</v>
      </c>
      <c r="N95" s="10"/>
      <c r="O95" s="10"/>
      <c r="P95" s="10"/>
      <c r="Q95" s="3">
        <v>72</v>
      </c>
      <c r="R95" s="10"/>
      <c r="S95" s="10"/>
      <c r="T95" s="36" t="s">
        <v>38</v>
      </c>
      <c r="U95" s="3">
        <f>SUM(Q70:Q95)</f>
        <v>168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U17" sqref="U1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855468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.75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32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4.25" customHeight="1" thickBot="1" x14ac:dyDescent="0.3">
      <c r="A7" s="1" t="s">
        <v>7</v>
      </c>
      <c r="C7" s="3">
        <v>3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187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.75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74</v>
      </c>
      <c r="F11" s="5"/>
      <c r="G11" s="53" t="s">
        <v>11</v>
      </c>
      <c r="H11" s="8"/>
      <c r="I11" s="9"/>
      <c r="J11" s="9"/>
      <c r="K11" s="61">
        <f>U32+U44+I66+I95+I111</f>
        <v>59</v>
      </c>
      <c r="M11" s="290"/>
      <c r="N11" s="291"/>
      <c r="O11" s="291"/>
      <c r="P11" s="58">
        <f>E11+K11</f>
        <v>133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55.639097744360903</v>
      </c>
      <c r="F13" s="5"/>
      <c r="G13" s="5"/>
      <c r="H13" s="5"/>
      <c r="I13" s="5"/>
      <c r="J13" s="11" t="s">
        <v>12</v>
      </c>
      <c r="K13" s="49">
        <f>K11*100/P11</f>
        <v>44.360902255639097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270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23</v>
      </c>
      <c r="D16" s="296"/>
      <c r="E16" s="297"/>
      <c r="F16" s="16">
        <f>G32</f>
        <v>36</v>
      </c>
      <c r="G16" s="238"/>
      <c r="H16" s="239"/>
      <c r="I16" s="15">
        <f>S32</f>
        <v>33</v>
      </c>
      <c r="J16" s="302"/>
      <c r="K16" s="303"/>
      <c r="L16" s="16">
        <f>U42</f>
        <v>13</v>
      </c>
      <c r="M16" s="256"/>
      <c r="N16" s="257"/>
      <c r="O16" s="17">
        <f>U44</f>
        <v>15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225</v>
      </c>
      <c r="S17" s="34">
        <v>40</v>
      </c>
      <c r="T17" s="35" t="s">
        <v>224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139</v>
      </c>
      <c r="N23" s="10"/>
      <c r="O23" s="10"/>
      <c r="P23" s="10"/>
      <c r="Q23" s="31">
        <v>2</v>
      </c>
      <c r="R23" s="3">
        <v>4</v>
      </c>
      <c r="S23" s="32">
        <f t="shared" si="1"/>
        <v>8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2</v>
      </c>
      <c r="F24" s="3">
        <v>3</v>
      </c>
      <c r="G24" s="32">
        <f t="shared" si="0"/>
        <v>6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1</v>
      </c>
      <c r="R24" s="3">
        <v>3</v>
      </c>
      <c r="S24" s="32">
        <f t="shared" si="1"/>
        <v>3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12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11</v>
      </c>
      <c r="T30" s="36" t="s">
        <v>38</v>
      </c>
      <c r="U30" s="3">
        <f>SUM(S21:S23)+(S27+S28)</f>
        <v>8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36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33</v>
      </c>
      <c r="T32" s="36" t="s">
        <v>41</v>
      </c>
      <c r="U32" s="3">
        <f>SUM(S24:S26)+SUM(S27:S28)</f>
        <v>3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7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15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4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6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13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23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28</v>
      </c>
      <c r="R44" s="10"/>
      <c r="S44" s="10"/>
      <c r="T44" s="36" t="s">
        <v>41</v>
      </c>
      <c r="U44" s="3">
        <f>Q38+Q40+Q42</f>
        <v>15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>
        <v>6</v>
      </c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>
        <v>7</v>
      </c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>
        <v>2</v>
      </c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>
        <v>2</v>
      </c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>
        <v>4</v>
      </c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7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>
        <v>8</v>
      </c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>
        <v>4</v>
      </c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27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13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>
        <v>4</v>
      </c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>
        <v>1</v>
      </c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>
        <v>1</v>
      </c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>
        <v>17</v>
      </c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 t="s">
        <v>154</v>
      </c>
      <c r="N79" s="10"/>
      <c r="O79" s="10"/>
      <c r="P79" s="10"/>
      <c r="Q79" s="3">
        <v>1</v>
      </c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308"/>
      <c r="M80" s="27" t="s">
        <v>163</v>
      </c>
      <c r="N80" s="10"/>
      <c r="O80" s="10"/>
      <c r="P80" s="10"/>
      <c r="Q80" s="3">
        <v>1</v>
      </c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>
        <v>1</v>
      </c>
      <c r="F81" s="10"/>
      <c r="G81" s="10"/>
      <c r="H81" s="10"/>
      <c r="I81" s="10"/>
      <c r="J81" s="10"/>
      <c r="K81" s="308"/>
      <c r="M81" s="27" t="s">
        <v>302</v>
      </c>
      <c r="N81" s="10"/>
      <c r="O81" s="10"/>
      <c r="P81" s="10"/>
      <c r="Q81" s="3">
        <v>7</v>
      </c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>
        <v>9</v>
      </c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3</v>
      </c>
      <c r="F95" s="10"/>
      <c r="G95" s="10"/>
      <c r="H95" s="36" t="s">
        <v>41</v>
      </c>
      <c r="I95" s="3">
        <f>SUM(E70:E95)</f>
        <v>14</v>
      </c>
      <c r="J95" s="10"/>
      <c r="K95" s="308"/>
      <c r="M95" s="27" t="s">
        <v>124</v>
      </c>
      <c r="N95" s="10"/>
      <c r="O95" s="10"/>
      <c r="P95" s="10"/>
      <c r="Q95" s="3">
        <v>9</v>
      </c>
      <c r="R95" s="10"/>
      <c r="S95" s="10"/>
      <c r="T95" s="36" t="s">
        <v>38</v>
      </c>
      <c r="U95" s="3">
        <f>SUM(Q70:Q95)</f>
        <v>40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Q95" sqref="Q9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285156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33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2.75" customHeight="1" thickBot="1" x14ac:dyDescent="0.3">
      <c r="A7" s="1" t="s">
        <v>7</v>
      </c>
      <c r="C7" s="3">
        <v>4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187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212</v>
      </c>
      <c r="F11" s="5"/>
      <c r="G11" s="53" t="s">
        <v>11</v>
      </c>
      <c r="H11" s="8"/>
      <c r="I11" s="9"/>
      <c r="J11" s="9"/>
      <c r="K11" s="61">
        <f>U32+U44+I66+I95+I111</f>
        <v>76</v>
      </c>
      <c r="M11" s="290"/>
      <c r="N11" s="291"/>
      <c r="O11" s="291"/>
      <c r="P11" s="58">
        <f>E11+K11</f>
        <v>288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73.611111111111114</v>
      </c>
      <c r="F13" s="5"/>
      <c r="G13" s="5"/>
      <c r="H13" s="5"/>
      <c r="I13" s="5"/>
      <c r="J13" s="11" t="s">
        <v>12</v>
      </c>
      <c r="K13" s="49">
        <f>K11*100/P11</f>
        <v>26.388888888888889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271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25</v>
      </c>
      <c r="D16" s="296"/>
      <c r="E16" s="297"/>
      <c r="F16" s="16">
        <f>G32</f>
        <v>56</v>
      </c>
      <c r="G16" s="238"/>
      <c r="H16" s="239"/>
      <c r="I16" s="15">
        <f>S32</f>
        <v>432</v>
      </c>
      <c r="J16" s="302"/>
      <c r="K16" s="303"/>
      <c r="L16" s="16">
        <f>U42</f>
        <v>13</v>
      </c>
      <c r="M16" s="256"/>
      <c r="N16" s="257"/>
      <c r="O16" s="17">
        <f>U44</f>
        <v>16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225</v>
      </c>
      <c r="S17" s="34">
        <v>40</v>
      </c>
      <c r="T17" s="35" t="s">
        <v>224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24</v>
      </c>
      <c r="N23" s="10"/>
      <c r="O23" s="10"/>
      <c r="P23" s="10"/>
      <c r="Q23" s="31">
        <v>18</v>
      </c>
      <c r="R23" s="3">
        <v>4</v>
      </c>
      <c r="S23" s="32">
        <f t="shared" si="1"/>
        <v>72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1</v>
      </c>
      <c r="F24" s="3">
        <v>3</v>
      </c>
      <c r="G24" s="32">
        <f t="shared" si="0"/>
        <v>3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36</v>
      </c>
      <c r="R27" s="3">
        <v>1</v>
      </c>
      <c r="S27" s="32">
        <f t="shared" si="1"/>
        <v>36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14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108</v>
      </c>
      <c r="T30" s="36" t="s">
        <v>38</v>
      </c>
      <c r="U30" s="3">
        <f>SUM(S21:S23)+(S27+S28)</f>
        <v>108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56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432</v>
      </c>
      <c r="T32" s="36" t="s">
        <v>41</v>
      </c>
      <c r="U32" s="3">
        <f>SUM(S24:S26)+SUM(S27:S28)</f>
        <v>36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13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16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13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25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29</v>
      </c>
      <c r="R44" s="10"/>
      <c r="S44" s="10"/>
      <c r="T44" s="36" t="s">
        <v>41</v>
      </c>
      <c r="U44" s="3">
        <f>Q38+Q40+Q42</f>
        <v>16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>
        <v>12</v>
      </c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>
        <v>4</v>
      </c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13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>
        <v>1</v>
      </c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17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13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>
        <v>3</v>
      </c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>
        <v>7</v>
      </c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>
        <v>1</v>
      </c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>
        <v>1</v>
      </c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>
        <v>2</v>
      </c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>
        <v>1</v>
      </c>
      <c r="F79" s="10"/>
      <c r="G79" s="10"/>
      <c r="H79" s="10"/>
      <c r="I79" s="10"/>
      <c r="J79" s="10"/>
      <c r="K79" s="308"/>
      <c r="M79" s="27" t="s">
        <v>154</v>
      </c>
      <c r="N79" s="10"/>
      <c r="O79" s="10"/>
      <c r="P79" s="10"/>
      <c r="Q79" s="3"/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>
        <v>1</v>
      </c>
      <c r="F80" s="10"/>
      <c r="G80" s="10"/>
      <c r="H80" s="10"/>
      <c r="I80" s="10"/>
      <c r="J80" s="10"/>
      <c r="K80" s="308"/>
      <c r="M80" s="27" t="s">
        <v>248</v>
      </c>
      <c r="N80" s="10"/>
      <c r="O80" s="10"/>
      <c r="P80" s="10"/>
      <c r="Q80" s="3"/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>
        <v>1</v>
      </c>
      <c r="F81" s="10"/>
      <c r="G81" s="10"/>
      <c r="H81" s="10"/>
      <c r="I81" s="10"/>
      <c r="J81" s="10"/>
      <c r="K81" s="308"/>
      <c r="M81" s="27" t="s">
        <v>249</v>
      </c>
      <c r="N81" s="10"/>
      <c r="O81" s="10"/>
      <c r="P81" s="10"/>
      <c r="Q81" s="3">
        <v>20</v>
      </c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>
        <v>2</v>
      </c>
      <c r="F82" s="10"/>
      <c r="G82" s="10"/>
      <c r="H82" s="10"/>
      <c r="I82" s="10"/>
      <c r="J82" s="10"/>
      <c r="K82" s="308"/>
      <c r="M82" s="27" t="s">
        <v>304</v>
      </c>
      <c r="N82" s="10"/>
      <c r="O82" s="10"/>
      <c r="P82" s="10"/>
      <c r="Q82" s="3">
        <v>4</v>
      </c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>
        <v>3</v>
      </c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1</v>
      </c>
      <c r="F95" s="10"/>
      <c r="G95" s="10"/>
      <c r="H95" s="36" t="s">
        <v>41</v>
      </c>
      <c r="I95" s="3">
        <f>SUM(E70:E95)</f>
        <v>7</v>
      </c>
      <c r="J95" s="10"/>
      <c r="K95" s="308"/>
      <c r="M95" s="27" t="s">
        <v>124</v>
      </c>
      <c r="N95" s="10"/>
      <c r="O95" s="10"/>
      <c r="P95" s="10"/>
      <c r="Q95" s="3">
        <v>38</v>
      </c>
      <c r="R95" s="10"/>
      <c r="S95" s="10"/>
      <c r="T95" s="36" t="s">
        <v>38</v>
      </c>
      <c r="U95" s="3">
        <f>SUM(Q70:Q95)</f>
        <v>78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V17" sqref="V1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10.1406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34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4.25" customHeight="1" thickBot="1" x14ac:dyDescent="0.3">
      <c r="A7" s="1" t="s">
        <v>7</v>
      </c>
      <c r="C7" s="3">
        <v>4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187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4.2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570</v>
      </c>
      <c r="F11" s="5"/>
      <c r="G11" s="53" t="s">
        <v>11</v>
      </c>
      <c r="H11" s="8"/>
      <c r="I11" s="9"/>
      <c r="J11" s="9"/>
      <c r="K11" s="61">
        <f>U32+U44+I66+I95+I111</f>
        <v>157</v>
      </c>
      <c r="M11" s="290"/>
      <c r="N11" s="291"/>
      <c r="O11" s="291"/>
      <c r="P11" s="58">
        <f>E11+K11</f>
        <v>727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78.404401650618979</v>
      </c>
      <c r="F13" s="5"/>
      <c r="G13" s="5"/>
      <c r="H13" s="5"/>
      <c r="I13" s="5"/>
      <c r="J13" s="11" t="s">
        <v>12</v>
      </c>
      <c r="K13" s="49">
        <f>K11*100/P11</f>
        <v>21.595598349381017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271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24</v>
      </c>
      <c r="D16" s="296"/>
      <c r="E16" s="297"/>
      <c r="F16" s="16">
        <f>G32</f>
        <v>40</v>
      </c>
      <c r="G16" s="238"/>
      <c r="H16" s="239"/>
      <c r="I16" s="15">
        <f>S32</f>
        <v>348</v>
      </c>
      <c r="J16" s="302"/>
      <c r="K16" s="303"/>
      <c r="L16" s="16">
        <f>U42</f>
        <v>10</v>
      </c>
      <c r="M16" s="256"/>
      <c r="N16" s="257"/>
      <c r="O16" s="17">
        <f>U44</f>
        <v>23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226</v>
      </c>
      <c r="S17" s="34">
        <v>30</v>
      </c>
      <c r="T17" s="35" t="s">
        <v>224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1</v>
      </c>
      <c r="R21" s="29">
        <v>6</v>
      </c>
      <c r="S21" s="30">
        <f>Q21*R21</f>
        <v>6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24</v>
      </c>
      <c r="N23" s="10"/>
      <c r="O23" s="10"/>
      <c r="P23" s="10"/>
      <c r="Q23" s="31">
        <v>19</v>
      </c>
      <c r="R23" s="3">
        <v>4</v>
      </c>
      <c r="S23" s="32">
        <f t="shared" si="1"/>
        <v>76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1</v>
      </c>
      <c r="F24" s="3">
        <v>3</v>
      </c>
      <c r="G24" s="32">
        <f t="shared" si="0"/>
        <v>3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1</v>
      </c>
      <c r="R24" s="3">
        <v>3</v>
      </c>
      <c r="S24" s="32">
        <f t="shared" si="1"/>
        <v>3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2</v>
      </c>
      <c r="R26" s="3">
        <v>1</v>
      </c>
      <c r="S26" s="32">
        <f t="shared" si="1"/>
        <v>2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10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87</v>
      </c>
      <c r="T30" s="36" t="s">
        <v>38</v>
      </c>
      <c r="U30" s="3">
        <f>SUM(S21:S23)+(S27+S28)</f>
        <v>82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40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348</v>
      </c>
      <c r="T32" s="36" t="s">
        <v>41</v>
      </c>
      <c r="U32" s="3">
        <f>SUM(S24:S26)+SUM(S27:S28)</f>
        <v>5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8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23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3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2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10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24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33</v>
      </c>
      <c r="R44" s="10"/>
      <c r="S44" s="10"/>
      <c r="T44" s="36" t="s">
        <v>41</v>
      </c>
      <c r="U44" s="3">
        <f>Q38+Q40+Q42</f>
        <v>23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>
        <v>5</v>
      </c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>
        <v>18</v>
      </c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>
        <v>2</v>
      </c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>
        <v>3</v>
      </c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8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>
        <v>23</v>
      </c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46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13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>
        <v>2</v>
      </c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>
        <v>14</v>
      </c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>
        <v>5</v>
      </c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>
        <v>2</v>
      </c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>
        <v>16</v>
      </c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>
        <v>10</v>
      </c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>
        <v>15</v>
      </c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>
        <v>59</v>
      </c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>
        <v>11</v>
      </c>
      <c r="F79" s="10"/>
      <c r="G79" s="10"/>
      <c r="H79" s="10"/>
      <c r="I79" s="10"/>
      <c r="J79" s="10"/>
      <c r="K79" s="308"/>
      <c r="M79" s="27" t="s">
        <v>241</v>
      </c>
      <c r="N79" s="10"/>
      <c r="O79" s="10"/>
      <c r="P79" s="10"/>
      <c r="Q79" s="3">
        <v>1</v>
      </c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>
        <v>10</v>
      </c>
      <c r="F80" s="10"/>
      <c r="G80" s="10"/>
      <c r="H80" s="10"/>
      <c r="I80" s="10"/>
      <c r="J80" s="10"/>
      <c r="K80" s="308"/>
      <c r="M80" s="27" t="s">
        <v>302</v>
      </c>
      <c r="N80" s="10"/>
      <c r="O80" s="10"/>
      <c r="P80" s="10"/>
      <c r="Q80" s="3">
        <v>119</v>
      </c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 t="s">
        <v>310</v>
      </c>
      <c r="N81" s="10"/>
      <c r="O81" s="10"/>
      <c r="P81" s="10"/>
      <c r="Q81" s="3">
        <v>71</v>
      </c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>
        <v>6</v>
      </c>
      <c r="F82" s="10"/>
      <c r="G82" s="10"/>
      <c r="H82" s="10"/>
      <c r="I82" s="10"/>
      <c r="J82" s="10"/>
      <c r="K82" s="308"/>
      <c r="M82" s="27" t="s">
        <v>294</v>
      </c>
      <c r="N82" s="10"/>
      <c r="O82" s="10"/>
      <c r="P82" s="10"/>
      <c r="Q82" s="3">
        <v>1</v>
      </c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>
        <v>1</v>
      </c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>
        <v>7</v>
      </c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>
        <v>1</v>
      </c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>
        <v>3</v>
      </c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>
        <v>7</v>
      </c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>
        <v>2</v>
      </c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>
        <v>6</v>
      </c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9</v>
      </c>
      <c r="F95" s="10"/>
      <c r="G95" s="10"/>
      <c r="H95" s="36" t="s">
        <v>41</v>
      </c>
      <c r="I95" s="3">
        <f>SUM(E70:E95)</f>
        <v>76</v>
      </c>
      <c r="J95" s="10"/>
      <c r="K95" s="308"/>
      <c r="M95" s="27" t="s">
        <v>124</v>
      </c>
      <c r="N95" s="10"/>
      <c r="O95" s="10"/>
      <c r="P95" s="10"/>
      <c r="Q95" s="3">
        <v>159</v>
      </c>
      <c r="R95" s="10"/>
      <c r="S95" s="10"/>
      <c r="T95" s="36" t="s">
        <v>38</v>
      </c>
      <c r="U95" s="3">
        <f>SUM(Q70:Q95)</f>
        <v>461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>
        <v>3</v>
      </c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>
        <v>6</v>
      </c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>
        <v>1</v>
      </c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>
        <v>1</v>
      </c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7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4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W16" sqref="W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71093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35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4.25" customHeight="1" thickBot="1" x14ac:dyDescent="0.3">
      <c r="A7" s="1" t="s">
        <v>7</v>
      </c>
      <c r="C7" s="3">
        <v>2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187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153</v>
      </c>
      <c r="F11" s="5"/>
      <c r="G11" s="53" t="s">
        <v>11</v>
      </c>
      <c r="H11" s="8"/>
      <c r="I11" s="9"/>
      <c r="J11" s="9"/>
      <c r="K11" s="61">
        <f>U32+U44+I66+I95+I111</f>
        <v>31</v>
      </c>
      <c r="M11" s="290"/>
      <c r="N11" s="291"/>
      <c r="O11" s="291"/>
      <c r="P11" s="58">
        <f>E11+K11</f>
        <v>184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83.152173913043484</v>
      </c>
      <c r="F13" s="5"/>
      <c r="G13" s="5"/>
      <c r="H13" s="5"/>
      <c r="I13" s="5"/>
      <c r="J13" s="11" t="s">
        <v>12</v>
      </c>
      <c r="K13" s="49">
        <f>K11*100/P11</f>
        <v>16.847826086956523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272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23</v>
      </c>
      <c r="D16" s="296"/>
      <c r="E16" s="297"/>
      <c r="F16" s="16">
        <f>G32</f>
        <v>28</v>
      </c>
      <c r="G16" s="238"/>
      <c r="H16" s="239"/>
      <c r="I16" s="15">
        <f>S32</f>
        <v>210</v>
      </c>
      <c r="J16" s="302"/>
      <c r="K16" s="303"/>
      <c r="L16" s="16">
        <f>U42</f>
        <v>10</v>
      </c>
      <c r="M16" s="256"/>
      <c r="N16" s="257"/>
      <c r="O16" s="17">
        <f>U44</f>
        <v>5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226</v>
      </c>
      <c r="S17" s="34">
        <v>30</v>
      </c>
      <c r="T17" s="35" t="s">
        <v>305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5</v>
      </c>
      <c r="R21" s="29">
        <v>6</v>
      </c>
      <c r="S21" s="30">
        <f>Q21*R21</f>
        <v>30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3</v>
      </c>
      <c r="R22" s="3">
        <v>5</v>
      </c>
      <c r="S22" s="32">
        <f t="shared" ref="S22:S28" si="1">Q22*R22</f>
        <v>15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24</v>
      </c>
      <c r="N23" s="10"/>
      <c r="O23" s="10"/>
      <c r="P23" s="10"/>
      <c r="Q23" s="31">
        <v>12</v>
      </c>
      <c r="R23" s="3">
        <v>4</v>
      </c>
      <c r="S23" s="32">
        <f t="shared" si="1"/>
        <v>48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4</v>
      </c>
      <c r="F24" s="3">
        <v>3</v>
      </c>
      <c r="G24" s="32">
        <f t="shared" si="0"/>
        <v>12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12</v>
      </c>
      <c r="R28" s="34">
        <v>1</v>
      </c>
      <c r="S28" s="35">
        <f t="shared" si="1"/>
        <v>12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14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105</v>
      </c>
      <c r="T30" s="36" t="s">
        <v>38</v>
      </c>
      <c r="U30" s="3">
        <f>SUM(S21:S23)+(S27+S28)</f>
        <v>105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28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210</v>
      </c>
      <c r="T32" s="36" t="s">
        <v>41</v>
      </c>
      <c r="U32" s="3">
        <f>SUM(S24:S26)+SUM(S27:S28)</f>
        <v>12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10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5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6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10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23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15</v>
      </c>
      <c r="R44" s="10"/>
      <c r="S44" s="10"/>
      <c r="T44" s="36" t="s">
        <v>41</v>
      </c>
      <c r="U44" s="3">
        <f>Q38+Q40+Q42</f>
        <v>5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>
        <v>5</v>
      </c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10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>
        <v>5</v>
      </c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10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10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>
        <v>4</v>
      </c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>
        <v>1</v>
      </c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>
        <v>1</v>
      </c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>
        <v>6</v>
      </c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 t="s">
        <v>245</v>
      </c>
      <c r="N79" s="10"/>
      <c r="O79" s="10"/>
      <c r="P79" s="10"/>
      <c r="Q79" s="3">
        <v>13</v>
      </c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>
        <v>1</v>
      </c>
      <c r="F80" s="10"/>
      <c r="G80" s="10"/>
      <c r="H80" s="10"/>
      <c r="I80" s="10"/>
      <c r="J80" s="10"/>
      <c r="K80" s="308"/>
      <c r="M80" s="27" t="s">
        <v>302</v>
      </c>
      <c r="N80" s="10"/>
      <c r="O80" s="10"/>
      <c r="P80" s="10"/>
      <c r="Q80" s="3">
        <v>2</v>
      </c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>
        <v>1</v>
      </c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>
        <v>1</v>
      </c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4</v>
      </c>
      <c r="J95" s="10"/>
      <c r="K95" s="308"/>
      <c r="M95" s="27" t="s">
        <v>124</v>
      </c>
      <c r="N95" s="10"/>
      <c r="O95" s="10"/>
      <c r="P95" s="10"/>
      <c r="Q95" s="3">
        <v>2</v>
      </c>
      <c r="R95" s="10"/>
      <c r="S95" s="10"/>
      <c r="T95" s="36" t="s">
        <v>38</v>
      </c>
      <c r="U95" s="3">
        <f>SUM(Q70:Q95)</f>
        <v>28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4" right="0.511811024" top="0.78740157499999996" bottom="0.78740157499999996" header="0.31496062000000002" footer="0.3149606200000000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V16" sqref="V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71093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36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5" customHeight="1" thickBot="1" x14ac:dyDescent="0.3">
      <c r="A7" s="1" t="s">
        <v>7</v>
      </c>
      <c r="C7" s="3">
        <v>3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193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76</v>
      </c>
      <c r="F11" s="5"/>
      <c r="G11" s="53" t="s">
        <v>11</v>
      </c>
      <c r="H11" s="8"/>
      <c r="I11" s="9"/>
      <c r="J11" s="9"/>
      <c r="K11" s="61">
        <f>U32+U44+I66+I95+I111</f>
        <v>16</v>
      </c>
      <c r="M11" s="290"/>
      <c r="N11" s="291"/>
      <c r="O11" s="291"/>
      <c r="P11" s="58">
        <f>E11+K11</f>
        <v>92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4.25" customHeight="1" x14ac:dyDescent="0.25">
      <c r="A13" s="1"/>
      <c r="C13" s="5"/>
      <c r="D13" s="11" t="s">
        <v>12</v>
      </c>
      <c r="E13" s="41">
        <f>E11*100/P11</f>
        <v>82.608695652173907</v>
      </c>
      <c r="F13" s="5"/>
      <c r="G13" s="5"/>
      <c r="H13" s="5"/>
      <c r="I13" s="5"/>
      <c r="J13" s="11" t="s">
        <v>12</v>
      </c>
      <c r="K13" s="49">
        <f>K11*100/P11</f>
        <v>17.391304347826086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271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27</v>
      </c>
      <c r="D16" s="296"/>
      <c r="E16" s="297"/>
      <c r="F16" s="16">
        <f>G32</f>
        <v>45</v>
      </c>
      <c r="G16" s="238"/>
      <c r="H16" s="239"/>
      <c r="I16" s="15">
        <f>S32</f>
        <v>18</v>
      </c>
      <c r="J16" s="302"/>
      <c r="K16" s="303"/>
      <c r="L16" s="16">
        <f>U42</f>
        <v>15</v>
      </c>
      <c r="M16" s="256"/>
      <c r="N16" s="257"/>
      <c r="O16" s="17">
        <f>U44</f>
        <v>4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226</v>
      </c>
      <c r="S17" s="34">
        <v>20</v>
      </c>
      <c r="T17" s="35" t="s">
        <v>224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24</v>
      </c>
      <c r="N23" s="10"/>
      <c r="O23" s="10"/>
      <c r="P23" s="10"/>
      <c r="Q23" s="31">
        <v>1</v>
      </c>
      <c r="R23" s="3">
        <v>4</v>
      </c>
      <c r="S23" s="32">
        <f t="shared" si="1"/>
        <v>4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3</v>
      </c>
      <c r="F24" s="3">
        <v>3</v>
      </c>
      <c r="G24" s="32">
        <f t="shared" si="0"/>
        <v>9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2</v>
      </c>
      <c r="R26" s="3">
        <v>1</v>
      </c>
      <c r="S26" s="32">
        <f t="shared" si="1"/>
        <v>2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15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6</v>
      </c>
      <c r="T30" s="36" t="s">
        <v>38</v>
      </c>
      <c r="U30" s="3">
        <f>SUM(S21:S23)+(S27+S28)</f>
        <v>4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45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18</v>
      </c>
      <c r="T32" s="36" t="s">
        <v>41</v>
      </c>
      <c r="U32" s="3">
        <f>SUM(S24:S26)+SUM(S27:S28)</f>
        <v>2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15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4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7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15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27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19</v>
      </c>
      <c r="R44" s="10"/>
      <c r="S44" s="10"/>
      <c r="T44" s="36" t="s">
        <v>41</v>
      </c>
      <c r="U44" s="3">
        <f>Q38+Q40+Q42</f>
        <v>4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>
        <v>4</v>
      </c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15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4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15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ht="12.75" customHeight="1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>
        <v>5</v>
      </c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>
        <v>5</v>
      </c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 t="s">
        <v>310</v>
      </c>
      <c r="N79" s="10"/>
      <c r="O79" s="10"/>
      <c r="P79" s="10"/>
      <c r="Q79" s="3">
        <v>7</v>
      </c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308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>
        <v>1</v>
      </c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>
        <v>2</v>
      </c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>
        <v>1</v>
      </c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>
        <v>1</v>
      </c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1</v>
      </c>
      <c r="F95" s="10"/>
      <c r="G95" s="10"/>
      <c r="H95" s="36" t="s">
        <v>41</v>
      </c>
      <c r="I95" s="3">
        <f>SUM(E70:E95)</f>
        <v>6</v>
      </c>
      <c r="J95" s="10"/>
      <c r="K95" s="308"/>
      <c r="M95" s="27" t="s">
        <v>124</v>
      </c>
      <c r="N95" s="10"/>
      <c r="O95" s="10"/>
      <c r="P95" s="10"/>
      <c r="Q95" s="3">
        <v>25</v>
      </c>
      <c r="R95" s="10"/>
      <c r="S95" s="10"/>
      <c r="T95" s="36" t="s">
        <v>38</v>
      </c>
      <c r="U95" s="3">
        <f>SUM(Q70:Q95)</f>
        <v>42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J43" sqref="J4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71093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4.2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37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2.75" customHeight="1" thickBot="1" x14ac:dyDescent="0.3">
      <c r="A7" s="1" t="s">
        <v>7</v>
      </c>
      <c r="C7" s="3">
        <v>2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187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91</v>
      </c>
      <c r="F11" s="5"/>
      <c r="G11" s="53" t="s">
        <v>11</v>
      </c>
      <c r="H11" s="8"/>
      <c r="I11" s="9"/>
      <c r="J11" s="9"/>
      <c r="K11" s="61">
        <f>U32+U44+I66+I95+I111</f>
        <v>49</v>
      </c>
      <c r="M11" s="290"/>
      <c r="N11" s="291"/>
      <c r="O11" s="291"/>
      <c r="P11" s="58">
        <f>E11+K11</f>
        <v>140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65</v>
      </c>
      <c r="F13" s="5"/>
      <c r="G13" s="5"/>
      <c r="H13" s="5"/>
      <c r="I13" s="5"/>
      <c r="J13" s="11" t="s">
        <v>12</v>
      </c>
      <c r="K13" s="49">
        <f>K11*100/P11</f>
        <v>35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271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23</v>
      </c>
      <c r="D16" s="296"/>
      <c r="E16" s="297"/>
      <c r="F16" s="16">
        <f>G32</f>
        <v>22</v>
      </c>
      <c r="G16" s="238"/>
      <c r="H16" s="239"/>
      <c r="I16" s="15">
        <f>S32</f>
        <v>72</v>
      </c>
      <c r="J16" s="302"/>
      <c r="K16" s="303"/>
      <c r="L16" s="16">
        <f>U42</f>
        <v>23</v>
      </c>
      <c r="M16" s="256"/>
      <c r="N16" s="257"/>
      <c r="O16" s="17">
        <f>U44</f>
        <v>9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226</v>
      </c>
      <c r="S17" s="34">
        <v>20</v>
      </c>
      <c r="T17" s="35" t="s">
        <v>224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24</v>
      </c>
      <c r="N23" s="10"/>
      <c r="O23" s="10"/>
      <c r="P23" s="10"/>
      <c r="Q23" s="31">
        <v>6</v>
      </c>
      <c r="R23" s="3">
        <v>4</v>
      </c>
      <c r="S23" s="32">
        <f t="shared" si="1"/>
        <v>24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3</v>
      </c>
      <c r="F24" s="3">
        <v>3</v>
      </c>
      <c r="G24" s="32">
        <f t="shared" si="0"/>
        <v>9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12</v>
      </c>
      <c r="R27" s="3">
        <v>1</v>
      </c>
      <c r="S27" s="32">
        <f t="shared" si="1"/>
        <v>12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11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36</v>
      </c>
      <c r="T30" s="36" t="s">
        <v>38</v>
      </c>
      <c r="U30" s="3">
        <f>SUM(S21:S23)+(S27+S28)</f>
        <v>36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22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72</v>
      </c>
      <c r="T32" s="36" t="s">
        <v>41</v>
      </c>
      <c r="U32" s="3">
        <f>SUM(S24:S26)+SUM(S27:S28)</f>
        <v>12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17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9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6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6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23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23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32</v>
      </c>
      <c r="R44" s="10"/>
      <c r="S44" s="10"/>
      <c r="T44" s="36" t="s">
        <v>41</v>
      </c>
      <c r="U44" s="3">
        <f>Q38+Q40+Q42</f>
        <v>9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>
        <v>9</v>
      </c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/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>
        <v>10</v>
      </c>
      <c r="F63" s="10"/>
      <c r="G63" s="10"/>
      <c r="H63" s="10"/>
      <c r="I63" s="10"/>
      <c r="J63" s="10"/>
      <c r="K63" s="308"/>
      <c r="M63" s="23" t="s">
        <v>147</v>
      </c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>
        <v>6</v>
      </c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25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0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>
        <v>2</v>
      </c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 t="s">
        <v>241</v>
      </c>
      <c r="N79" s="10"/>
      <c r="O79" s="10"/>
      <c r="P79" s="10"/>
      <c r="Q79" s="3">
        <v>4</v>
      </c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308"/>
      <c r="M80" s="27" t="s">
        <v>286</v>
      </c>
      <c r="N80" s="10"/>
      <c r="O80" s="10"/>
      <c r="P80" s="10"/>
      <c r="Q80" s="3">
        <v>10</v>
      </c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>
        <v>2</v>
      </c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>
        <v>1</v>
      </c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1</v>
      </c>
      <c r="F95" s="10"/>
      <c r="G95" s="10"/>
      <c r="H95" s="36" t="s">
        <v>41</v>
      </c>
      <c r="I95" s="3">
        <f>SUM(E70:E95)</f>
        <v>3</v>
      </c>
      <c r="J95" s="10"/>
      <c r="K95" s="308"/>
      <c r="M95" s="27" t="s">
        <v>124</v>
      </c>
      <c r="N95" s="10"/>
      <c r="O95" s="10"/>
      <c r="P95" s="10"/>
      <c r="Q95" s="3">
        <v>15</v>
      </c>
      <c r="R95" s="10"/>
      <c r="S95" s="10"/>
      <c r="T95" s="36" t="s">
        <v>38</v>
      </c>
      <c r="U95" s="3">
        <f>SUM(Q70:Q95)</f>
        <v>32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topLeftCell="A82" workbookViewId="0">
      <selection activeCell="Y17" sqref="Y1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2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5" customHeight="1" thickBot="1" x14ac:dyDescent="0.3">
      <c r="A7" s="1" t="s">
        <v>7</v>
      </c>
      <c r="C7" s="3">
        <v>3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193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2.7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72</v>
      </c>
      <c r="F11" s="5"/>
      <c r="G11" s="53" t="s">
        <v>11</v>
      </c>
      <c r="H11" s="8"/>
      <c r="I11" s="9"/>
      <c r="J11" s="9"/>
      <c r="K11" s="61">
        <f>U32+U44+I66+I95+I111</f>
        <v>48</v>
      </c>
      <c r="M11" s="290"/>
      <c r="N11" s="291"/>
      <c r="O11" s="291"/>
      <c r="P11" s="58">
        <f>E11+K11</f>
        <v>120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60</v>
      </c>
      <c r="F13" s="5"/>
      <c r="G13" s="5"/>
      <c r="H13" s="5"/>
      <c r="I13" s="5"/>
      <c r="J13" s="11" t="s">
        <v>12</v>
      </c>
      <c r="K13" s="49">
        <f>K11*100/P11</f>
        <v>40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270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22</v>
      </c>
      <c r="D16" s="296"/>
      <c r="E16" s="297"/>
      <c r="F16" s="16">
        <f>G32</f>
        <v>27</v>
      </c>
      <c r="G16" s="238"/>
      <c r="H16" s="239"/>
      <c r="I16" s="15">
        <f>S32</f>
        <v>120</v>
      </c>
      <c r="J16" s="302"/>
      <c r="K16" s="303"/>
      <c r="L16" s="16">
        <f>U42</f>
        <v>11</v>
      </c>
      <c r="M16" s="256"/>
      <c r="N16" s="257"/>
      <c r="O16" s="17">
        <f>U44</f>
        <v>7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225</v>
      </c>
      <c r="S17" s="34">
        <v>40</v>
      </c>
      <c r="T17" s="35" t="s">
        <v>276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1</v>
      </c>
      <c r="R21" s="29">
        <v>6</v>
      </c>
      <c r="S21" s="30">
        <f>Q21*R21</f>
        <v>6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1</v>
      </c>
      <c r="R22" s="3">
        <v>5</v>
      </c>
      <c r="S22" s="32">
        <f t="shared" ref="S22:S28" si="1">Q22*R22</f>
        <v>5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24</v>
      </c>
      <c r="N23" s="10"/>
      <c r="O23" s="10"/>
      <c r="P23" s="10"/>
      <c r="Q23" s="31">
        <v>2</v>
      </c>
      <c r="R23" s="3">
        <v>4</v>
      </c>
      <c r="S23" s="32">
        <f t="shared" si="1"/>
        <v>8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1</v>
      </c>
      <c r="F24" s="3">
        <v>3</v>
      </c>
      <c r="G24" s="32">
        <f t="shared" si="0"/>
        <v>3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1</v>
      </c>
      <c r="R24" s="3">
        <v>3</v>
      </c>
      <c r="S24" s="32">
        <f t="shared" si="1"/>
        <v>3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3</v>
      </c>
      <c r="R25" s="3">
        <v>2</v>
      </c>
      <c r="S25" s="32">
        <f t="shared" si="1"/>
        <v>6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12</v>
      </c>
      <c r="R26" s="3">
        <v>1</v>
      </c>
      <c r="S26" s="32">
        <f t="shared" si="1"/>
        <v>12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9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40</v>
      </c>
      <c r="T30" s="36" t="s">
        <v>38</v>
      </c>
      <c r="U30" s="3">
        <f>SUM(S21:S23)+(S27+S28)</f>
        <v>19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120</v>
      </c>
      <c r="T32" s="36" t="s">
        <v>41</v>
      </c>
      <c r="U32" s="3">
        <f>SUM(S24:S26)+SUM(S27:S28)</f>
        <v>21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11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7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3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11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22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18</v>
      </c>
      <c r="R44" s="10"/>
      <c r="S44" s="10"/>
      <c r="T44" s="36" t="s">
        <v>41</v>
      </c>
      <c r="U44" s="3">
        <f>Q38+Q40+Q42</f>
        <v>7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>
        <v>7</v>
      </c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9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308"/>
      <c r="M63" s="23" t="s">
        <v>163</v>
      </c>
      <c r="P63" s="10"/>
      <c r="Q63" s="3">
        <v>1</v>
      </c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7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10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>
        <v>2</v>
      </c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>
        <v>2</v>
      </c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 t="s">
        <v>277</v>
      </c>
      <c r="N79" s="10"/>
      <c r="O79" s="10"/>
      <c r="P79" s="10"/>
      <c r="Q79" s="3">
        <v>1</v>
      </c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>
        <v>5</v>
      </c>
      <c r="F80" s="10"/>
      <c r="G80" s="10"/>
      <c r="H80" s="10"/>
      <c r="I80" s="10"/>
      <c r="J80" s="10"/>
      <c r="K80" s="308"/>
      <c r="M80" s="27" t="s">
        <v>253</v>
      </c>
      <c r="N80" s="10"/>
      <c r="O80" s="10"/>
      <c r="P80" s="10"/>
      <c r="Q80" s="3">
        <v>2</v>
      </c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 t="s">
        <v>278</v>
      </c>
      <c r="N81" s="10"/>
      <c r="O81" s="10"/>
      <c r="P81" s="10"/>
      <c r="Q81" s="3">
        <v>1</v>
      </c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>
        <v>1</v>
      </c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>
        <v>1</v>
      </c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5</v>
      </c>
      <c r="F95" s="10"/>
      <c r="G95" s="10"/>
      <c r="H95" s="36" t="s">
        <v>41</v>
      </c>
      <c r="I95" s="3">
        <f>SUM(E70:E95)</f>
        <v>12</v>
      </c>
      <c r="J95" s="10"/>
      <c r="K95" s="308"/>
      <c r="M95" s="27" t="s">
        <v>124</v>
      </c>
      <c r="N95" s="10"/>
      <c r="O95" s="10"/>
      <c r="P95" s="10"/>
      <c r="Q95" s="3">
        <v>24</v>
      </c>
      <c r="R95" s="10"/>
      <c r="S95" s="10"/>
      <c r="T95" s="36" t="s">
        <v>38</v>
      </c>
      <c r="U95" s="3">
        <f>SUM(Q70:Q95)</f>
        <v>32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>
        <v>1</v>
      </c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1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Q23" sqref="Q2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855468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38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5" customHeight="1" thickBot="1" x14ac:dyDescent="0.3">
      <c r="A7" s="1" t="s">
        <v>7</v>
      </c>
      <c r="C7" s="3">
        <v>4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187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4.2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137</v>
      </c>
      <c r="F11" s="5"/>
      <c r="G11" s="53" t="s">
        <v>11</v>
      </c>
      <c r="H11" s="8"/>
      <c r="I11" s="9"/>
      <c r="J11" s="9"/>
      <c r="K11" s="61">
        <f>U32+U44+I66+I95+I111</f>
        <v>56</v>
      </c>
      <c r="M11" s="290"/>
      <c r="N11" s="291"/>
      <c r="O11" s="291"/>
      <c r="P11" s="58">
        <f>E11+K11</f>
        <v>193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4.25" customHeight="1" x14ac:dyDescent="0.25">
      <c r="A13" s="1"/>
      <c r="C13" s="5"/>
      <c r="D13" s="11" t="s">
        <v>12</v>
      </c>
      <c r="E13" s="41">
        <f>E11*100/P11</f>
        <v>70.984455958549219</v>
      </c>
      <c r="F13" s="5"/>
      <c r="G13" s="5"/>
      <c r="H13" s="5"/>
      <c r="I13" s="5"/>
      <c r="J13" s="11" t="s">
        <v>12</v>
      </c>
      <c r="K13" s="49">
        <f>K11*100/P11</f>
        <v>29.015544041450777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271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26</v>
      </c>
      <c r="D16" s="296"/>
      <c r="E16" s="297"/>
      <c r="F16" s="16">
        <f>G32</f>
        <v>52</v>
      </c>
      <c r="G16" s="238"/>
      <c r="H16" s="239"/>
      <c r="I16" s="15">
        <f>S32</f>
        <v>48</v>
      </c>
      <c r="J16" s="302"/>
      <c r="K16" s="303"/>
      <c r="L16" s="16">
        <f>U42</f>
        <v>15</v>
      </c>
      <c r="M16" s="256"/>
      <c r="N16" s="257"/>
      <c r="O16" s="17">
        <f>U44</f>
        <v>5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227</v>
      </c>
      <c r="S17" s="34">
        <v>40</v>
      </c>
      <c r="T17" s="35" t="s">
        <v>224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2</v>
      </c>
      <c r="R21" s="29">
        <v>6</v>
      </c>
      <c r="S21" s="30">
        <f>Q21*R21</f>
        <v>12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24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2</v>
      </c>
      <c r="F24" s="3">
        <v>3</v>
      </c>
      <c r="G24" s="32">
        <f t="shared" si="0"/>
        <v>6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13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12</v>
      </c>
      <c r="T30" s="36" t="s">
        <v>38</v>
      </c>
      <c r="U30" s="3">
        <f>SUM(S21:S23)+(S27+S28)</f>
        <v>12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52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48</v>
      </c>
      <c r="T32" s="36" t="s">
        <v>41</v>
      </c>
      <c r="U32" s="3">
        <f>SUM(S24:S26)+SUM(S27:S28)</f>
        <v>0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15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5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5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15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26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20</v>
      </c>
      <c r="R44" s="10"/>
      <c r="S44" s="10"/>
      <c r="T44" s="36" t="s">
        <v>41</v>
      </c>
      <c r="U44" s="3">
        <f>Q38+Q40+Q42</f>
        <v>5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>
        <v>5</v>
      </c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15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>
        <v>11</v>
      </c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>
        <v>5</v>
      </c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21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15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>
        <v>1</v>
      </c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>
        <v>7</v>
      </c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>
        <v>4</v>
      </c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>
        <v>17</v>
      </c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>
        <v>8</v>
      </c>
      <c r="F79" s="10"/>
      <c r="G79" s="10"/>
      <c r="H79" s="10"/>
      <c r="I79" s="10"/>
      <c r="J79" s="10"/>
      <c r="K79" s="308"/>
      <c r="M79" s="27" t="s">
        <v>258</v>
      </c>
      <c r="N79" s="10"/>
      <c r="O79" s="10"/>
      <c r="P79" s="10"/>
      <c r="Q79" s="3">
        <v>3</v>
      </c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>
        <v>8</v>
      </c>
      <c r="F80" s="10"/>
      <c r="G80" s="10"/>
      <c r="H80" s="10"/>
      <c r="I80" s="10"/>
      <c r="J80" s="10"/>
      <c r="K80" s="308"/>
      <c r="M80" s="27" t="s">
        <v>311</v>
      </c>
      <c r="N80" s="10"/>
      <c r="O80" s="10"/>
      <c r="P80" s="10"/>
      <c r="Q80" s="3">
        <v>26</v>
      </c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>
        <v>1</v>
      </c>
      <c r="F81" s="10"/>
      <c r="G81" s="10"/>
      <c r="H81" s="10"/>
      <c r="I81" s="10"/>
      <c r="J81" s="10"/>
      <c r="K81" s="308"/>
      <c r="M81" s="27" t="s">
        <v>163</v>
      </c>
      <c r="N81" s="10"/>
      <c r="O81" s="10"/>
      <c r="P81" s="10"/>
      <c r="Q81" s="3">
        <v>2</v>
      </c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>
        <v>1</v>
      </c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>
        <v>4</v>
      </c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>
        <v>1</v>
      </c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>
        <v>1</v>
      </c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1</v>
      </c>
      <c r="F95" s="10"/>
      <c r="G95" s="10"/>
      <c r="H95" s="36" t="s">
        <v>41</v>
      </c>
      <c r="I95" s="3">
        <f>SUM(E70:E95)</f>
        <v>30</v>
      </c>
      <c r="J95" s="10"/>
      <c r="K95" s="308"/>
      <c r="M95" s="27" t="s">
        <v>124</v>
      </c>
      <c r="N95" s="10"/>
      <c r="O95" s="10"/>
      <c r="P95" s="10"/>
      <c r="Q95" s="3">
        <v>39</v>
      </c>
      <c r="R95" s="10"/>
      <c r="S95" s="10"/>
      <c r="T95" s="36" t="s">
        <v>38</v>
      </c>
      <c r="U95" s="3">
        <f>SUM(Q70:Q95)</f>
        <v>94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>
        <v>1</v>
      </c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1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P16" sqref="P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39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5" customHeight="1" thickBot="1" x14ac:dyDescent="0.3">
      <c r="A7" s="1" t="s">
        <v>7</v>
      </c>
      <c r="C7" s="3">
        <v>2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187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91</v>
      </c>
      <c r="F11" s="5"/>
      <c r="G11" s="53" t="s">
        <v>11</v>
      </c>
      <c r="H11" s="8"/>
      <c r="I11" s="9"/>
      <c r="J11" s="9"/>
      <c r="K11" s="61">
        <f>U32+U44+I66+I95+I111</f>
        <v>12</v>
      </c>
      <c r="M11" s="290"/>
      <c r="N11" s="291"/>
      <c r="O11" s="291"/>
      <c r="P11" s="58">
        <f>E11+K11</f>
        <v>103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88.349514563106794</v>
      </c>
      <c r="F13" s="5"/>
      <c r="G13" s="5"/>
      <c r="H13" s="5"/>
      <c r="I13" s="5"/>
      <c r="J13" s="11" t="s">
        <v>12</v>
      </c>
      <c r="K13" s="49">
        <f>K11*100/P11</f>
        <v>11.650485436893204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272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21</v>
      </c>
      <c r="D16" s="296"/>
      <c r="E16" s="297"/>
      <c r="F16" s="16">
        <f>G32</f>
        <v>16</v>
      </c>
      <c r="G16" s="238"/>
      <c r="H16" s="239"/>
      <c r="I16" s="15">
        <f>S32</f>
        <v>0</v>
      </c>
      <c r="J16" s="302"/>
      <c r="K16" s="303"/>
      <c r="L16" s="16">
        <f>U42</f>
        <v>45</v>
      </c>
      <c r="M16" s="256"/>
      <c r="N16" s="257"/>
      <c r="O16" s="17">
        <f>U44</f>
        <v>6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227</v>
      </c>
      <c r="S17" s="34">
        <v>12</v>
      </c>
      <c r="T17" s="35" t="s">
        <v>231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24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2</v>
      </c>
      <c r="F24" s="3">
        <v>3</v>
      </c>
      <c r="G24" s="32">
        <f t="shared" si="0"/>
        <v>6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8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16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45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6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4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45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21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51</v>
      </c>
      <c r="R44" s="10"/>
      <c r="S44" s="10"/>
      <c r="T44" s="36" t="s">
        <v>41</v>
      </c>
      <c r="U44" s="3">
        <f>Q38+Q40+Q42</f>
        <v>6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>
        <v>6</v>
      </c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45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6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45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 t="s">
        <v>250</v>
      </c>
      <c r="N79" s="10"/>
      <c r="O79" s="10"/>
      <c r="P79" s="10"/>
      <c r="Q79" s="3"/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308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308"/>
      <c r="M95" s="27" t="s">
        <v>124</v>
      </c>
      <c r="N95" s="10"/>
      <c r="O95" s="10"/>
      <c r="P95" s="10"/>
      <c r="Q95" s="3">
        <v>1</v>
      </c>
      <c r="R95" s="10"/>
      <c r="S95" s="10"/>
      <c r="T95" s="36" t="s">
        <v>38</v>
      </c>
      <c r="U95" s="3">
        <f>SUM(Q70:Q95)</f>
        <v>1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W17" sqref="W1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4.2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40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5" customHeight="1" thickBot="1" x14ac:dyDescent="0.3">
      <c r="A7" s="1" t="s">
        <v>7</v>
      </c>
      <c r="C7" s="3">
        <v>2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187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77</v>
      </c>
      <c r="F11" s="5"/>
      <c r="G11" s="53" t="s">
        <v>11</v>
      </c>
      <c r="H11" s="8"/>
      <c r="I11" s="9"/>
      <c r="J11" s="9"/>
      <c r="K11" s="61">
        <f>U32+U44+I66+I95+I111</f>
        <v>8</v>
      </c>
      <c r="M11" s="290"/>
      <c r="N11" s="291"/>
      <c r="O11" s="291"/>
      <c r="P11" s="58">
        <f>E11+K11</f>
        <v>85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90.588235294117652</v>
      </c>
      <c r="F13" s="5"/>
      <c r="G13" s="5"/>
      <c r="H13" s="5"/>
      <c r="I13" s="5"/>
      <c r="J13" s="11" t="s">
        <v>12</v>
      </c>
      <c r="K13" s="49">
        <f>K11*100/P11</f>
        <v>9.4117647058823533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272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21</v>
      </c>
      <c r="D16" s="296"/>
      <c r="E16" s="297"/>
      <c r="F16" s="16">
        <f>G32</f>
        <v>16</v>
      </c>
      <c r="G16" s="238"/>
      <c r="H16" s="239"/>
      <c r="I16" s="15">
        <f>S32</f>
        <v>16</v>
      </c>
      <c r="J16" s="302"/>
      <c r="K16" s="303"/>
      <c r="L16" s="16">
        <f>U42</f>
        <v>18</v>
      </c>
      <c r="M16" s="256"/>
      <c r="N16" s="257"/>
      <c r="O16" s="17">
        <f>U44</f>
        <v>4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226</v>
      </c>
      <c r="S17" s="34">
        <v>24</v>
      </c>
      <c r="T17" s="35" t="s">
        <v>231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139</v>
      </c>
      <c r="N23" s="10"/>
      <c r="O23" s="10"/>
      <c r="P23" s="10"/>
      <c r="Q23" s="31">
        <v>2</v>
      </c>
      <c r="R23" s="3">
        <v>4</v>
      </c>
      <c r="S23" s="32">
        <f t="shared" si="1"/>
        <v>8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2</v>
      </c>
      <c r="F24" s="3">
        <v>3</v>
      </c>
      <c r="G24" s="32">
        <f t="shared" si="0"/>
        <v>6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8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8</v>
      </c>
      <c r="T30" s="36" t="s">
        <v>38</v>
      </c>
      <c r="U30" s="3">
        <f>SUM(S21:S23)+(S27+S28)</f>
        <v>8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16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16</v>
      </c>
      <c r="T32" s="36" t="s">
        <v>41</v>
      </c>
      <c r="U32" s="3">
        <f>SUM(S24:S26)+SUM(S27:S28)</f>
        <v>0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18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4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4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18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21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22</v>
      </c>
      <c r="R44" s="10"/>
      <c r="S44" s="10"/>
      <c r="T44" s="36" t="s">
        <v>41</v>
      </c>
      <c r="U44" s="3">
        <f>Q38+Q40+Q42</f>
        <v>4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>
        <v>4</v>
      </c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18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4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18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>
        <v>2</v>
      </c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 t="s">
        <v>312</v>
      </c>
      <c r="N79" s="10"/>
      <c r="O79" s="10"/>
      <c r="P79" s="10"/>
      <c r="Q79" s="3">
        <v>20</v>
      </c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308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308"/>
      <c r="M95" s="27" t="s">
        <v>124</v>
      </c>
      <c r="N95" s="10"/>
      <c r="O95" s="10"/>
      <c r="P95" s="10"/>
      <c r="Q95" s="3">
        <v>11</v>
      </c>
      <c r="R95" s="10"/>
      <c r="S95" s="10"/>
      <c r="T95" s="36" t="s">
        <v>38</v>
      </c>
      <c r="U95" s="3">
        <f>SUM(Q70:Q95)</f>
        <v>33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U17" sqref="U1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5703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40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4.25" customHeight="1" thickBot="1" x14ac:dyDescent="0.3">
      <c r="A7" s="1" t="s">
        <v>7</v>
      </c>
      <c r="C7" s="3">
        <v>3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193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175</v>
      </c>
      <c r="F11" s="5"/>
      <c r="G11" s="53" t="s">
        <v>11</v>
      </c>
      <c r="H11" s="8"/>
      <c r="I11" s="9"/>
      <c r="J11" s="9"/>
      <c r="K11" s="61">
        <f>U32+U44+I66+I95+I111</f>
        <v>72</v>
      </c>
      <c r="M11" s="290"/>
      <c r="N11" s="291"/>
      <c r="O11" s="291"/>
      <c r="P11" s="58">
        <f>E11+K11</f>
        <v>247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70.850202429149803</v>
      </c>
      <c r="F13" s="5"/>
      <c r="G13" s="5"/>
      <c r="H13" s="5"/>
      <c r="I13" s="5"/>
      <c r="J13" s="11" t="s">
        <v>12</v>
      </c>
      <c r="K13" s="49">
        <f>K11*100/P11</f>
        <v>29.149797570850204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271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21</v>
      </c>
      <c r="D16" s="296"/>
      <c r="E16" s="297"/>
      <c r="F16" s="16">
        <f>G32</f>
        <v>27</v>
      </c>
      <c r="G16" s="238"/>
      <c r="H16" s="239"/>
      <c r="I16" s="15">
        <f>S32</f>
        <v>141</v>
      </c>
      <c r="J16" s="302"/>
      <c r="K16" s="303"/>
      <c r="L16" s="16">
        <f>U42</f>
        <v>28</v>
      </c>
      <c r="M16" s="256"/>
      <c r="N16" s="257"/>
      <c r="O16" s="17">
        <f>U44</f>
        <v>18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227</v>
      </c>
      <c r="S17" s="34">
        <v>30</v>
      </c>
      <c r="T17" s="35" t="s">
        <v>224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139</v>
      </c>
      <c r="N23" s="10"/>
      <c r="O23" s="10"/>
      <c r="P23" s="10"/>
      <c r="Q23" s="31">
        <v>3</v>
      </c>
      <c r="R23" s="3">
        <v>4</v>
      </c>
      <c r="S23" s="32">
        <f t="shared" si="1"/>
        <v>12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1</v>
      </c>
      <c r="F24" s="3">
        <v>3</v>
      </c>
      <c r="G24" s="32">
        <f t="shared" si="0"/>
        <v>3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1</v>
      </c>
      <c r="R24" s="3">
        <v>3</v>
      </c>
      <c r="S24" s="32">
        <f t="shared" si="1"/>
        <v>3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2</v>
      </c>
      <c r="R26" s="3">
        <v>1</v>
      </c>
      <c r="S26" s="32">
        <f t="shared" si="1"/>
        <v>2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30</v>
      </c>
      <c r="R27" s="3">
        <v>1</v>
      </c>
      <c r="S27" s="32">
        <f t="shared" si="1"/>
        <v>30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9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47</v>
      </c>
      <c r="T30" s="36" t="s">
        <v>38</v>
      </c>
      <c r="U30" s="3">
        <f>SUM(S21:S23)+(S27+S28)</f>
        <v>42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141</v>
      </c>
      <c r="T32" s="36" t="s">
        <v>41</v>
      </c>
      <c r="U32" s="3">
        <f>SUM(S24:S26)+SUM(S27:S28)</f>
        <v>35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28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18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28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21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46</v>
      </c>
      <c r="R44" s="10"/>
      <c r="S44" s="10"/>
      <c r="T44" s="36" t="s">
        <v>41</v>
      </c>
      <c r="U44" s="3">
        <f>Q38+Q40+Q42</f>
        <v>18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>
        <v>18</v>
      </c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28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18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28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>
        <v>3</v>
      </c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>
        <v>1</v>
      </c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 t="s">
        <v>313</v>
      </c>
      <c r="N79" s="10"/>
      <c r="O79" s="10"/>
      <c r="P79" s="10"/>
      <c r="Q79" s="3">
        <v>11</v>
      </c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308"/>
      <c r="M80" s="27" t="s">
        <v>314</v>
      </c>
      <c r="N80" s="10"/>
      <c r="O80" s="10"/>
      <c r="P80" s="10"/>
      <c r="Q80" s="3">
        <v>7</v>
      </c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1</v>
      </c>
      <c r="F95" s="10"/>
      <c r="G95" s="10"/>
      <c r="H95" s="36" t="s">
        <v>41</v>
      </c>
      <c r="I95" s="3">
        <f>SUM(E70:E95)</f>
        <v>1</v>
      </c>
      <c r="J95" s="10"/>
      <c r="K95" s="308"/>
      <c r="M95" s="27" t="s">
        <v>124</v>
      </c>
      <c r="N95" s="10"/>
      <c r="O95" s="10"/>
      <c r="P95" s="10"/>
      <c r="Q95" s="3">
        <v>55</v>
      </c>
      <c r="R95" s="10"/>
      <c r="S95" s="10"/>
      <c r="T95" s="36" t="s">
        <v>38</v>
      </c>
      <c r="U95" s="3">
        <f>SUM(Q70:Q95)</f>
        <v>77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V17" sqref="V1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5703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42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4.25" customHeight="1" thickBot="1" x14ac:dyDescent="0.3">
      <c r="A7" s="1" t="s">
        <v>7</v>
      </c>
      <c r="C7" s="3">
        <v>2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187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142</v>
      </c>
      <c r="F11" s="5"/>
      <c r="G11" s="53" t="s">
        <v>11</v>
      </c>
      <c r="H11" s="8"/>
      <c r="I11" s="9"/>
      <c r="J11" s="9"/>
      <c r="K11" s="61">
        <f>U32+U44+I66+I95+I111</f>
        <v>17</v>
      </c>
      <c r="M11" s="290"/>
      <c r="N11" s="291"/>
      <c r="O11" s="291"/>
      <c r="P11" s="58">
        <f>E11+K11</f>
        <v>159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89.308176100628927</v>
      </c>
      <c r="F13" s="5"/>
      <c r="G13" s="5"/>
      <c r="H13" s="5"/>
      <c r="I13" s="5"/>
      <c r="J13" s="11" t="s">
        <v>12</v>
      </c>
      <c r="K13" s="49">
        <f>K11*100/P11</f>
        <v>10.691823899371069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272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21</v>
      </c>
      <c r="D16" s="296"/>
      <c r="E16" s="297"/>
      <c r="F16" s="16">
        <f>G32</f>
        <v>16</v>
      </c>
      <c r="G16" s="238"/>
      <c r="H16" s="239"/>
      <c r="I16" s="15">
        <f>S32</f>
        <v>68</v>
      </c>
      <c r="J16" s="302"/>
      <c r="K16" s="303"/>
      <c r="L16" s="16">
        <f>U42</f>
        <v>25</v>
      </c>
      <c r="M16" s="256"/>
      <c r="N16" s="257"/>
      <c r="O16" s="17">
        <f>U44</f>
        <v>5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227</v>
      </c>
      <c r="S17" s="34">
        <v>24</v>
      </c>
      <c r="T17" s="35" t="s">
        <v>231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1</v>
      </c>
      <c r="R21" s="29">
        <v>6</v>
      </c>
      <c r="S21" s="30">
        <f>Q21*R21</f>
        <v>6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24</v>
      </c>
      <c r="N23" s="10"/>
      <c r="O23" s="10"/>
      <c r="P23" s="10"/>
      <c r="Q23" s="31">
        <v>7</v>
      </c>
      <c r="R23" s="3">
        <v>4</v>
      </c>
      <c r="S23" s="32">
        <f t="shared" si="1"/>
        <v>28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2</v>
      </c>
      <c r="F24" s="3">
        <v>3</v>
      </c>
      <c r="G24" s="32">
        <f t="shared" si="0"/>
        <v>6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8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34</v>
      </c>
      <c r="T30" s="36" t="s">
        <v>38</v>
      </c>
      <c r="U30" s="3">
        <f>SUM(S21:S23)+(S27+S28)</f>
        <v>34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16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68</v>
      </c>
      <c r="T32" s="36" t="s">
        <v>41</v>
      </c>
      <c r="U32" s="3">
        <f>SUM(S24:S26)+SUM(S27:S28)</f>
        <v>0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25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5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4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25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21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30</v>
      </c>
      <c r="R44" s="10"/>
      <c r="S44" s="10"/>
      <c r="T44" s="36" t="s">
        <v>41</v>
      </c>
      <c r="U44" s="3">
        <f>Q38+Q40+Q42</f>
        <v>5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>
        <v>5</v>
      </c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25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5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25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>
        <v>1</v>
      </c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>
        <v>2</v>
      </c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>
        <v>1</v>
      </c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>
        <v>1</v>
      </c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 t="s">
        <v>315</v>
      </c>
      <c r="N79" s="10"/>
      <c r="O79" s="10"/>
      <c r="P79" s="10"/>
      <c r="Q79" s="3">
        <v>1</v>
      </c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308"/>
      <c r="M80" s="27" t="s">
        <v>258</v>
      </c>
      <c r="N80" s="10"/>
      <c r="O80" s="10"/>
      <c r="P80" s="10"/>
      <c r="Q80" s="3">
        <v>15</v>
      </c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 t="s">
        <v>316</v>
      </c>
      <c r="N81" s="10"/>
      <c r="O81" s="10"/>
      <c r="P81" s="10"/>
      <c r="Q81" s="3">
        <v>4</v>
      </c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>
        <v>5</v>
      </c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>
        <v>4</v>
      </c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5</v>
      </c>
      <c r="J95" s="10"/>
      <c r="K95" s="308"/>
      <c r="M95" s="27" t="s">
        <v>124</v>
      </c>
      <c r="N95" s="10"/>
      <c r="O95" s="10"/>
      <c r="P95" s="10"/>
      <c r="Q95" s="3">
        <v>29</v>
      </c>
      <c r="R95" s="10"/>
      <c r="S95" s="10"/>
      <c r="T95" s="36" t="s">
        <v>38</v>
      </c>
      <c r="U95" s="3">
        <f>SUM(Q70:Q95)</f>
        <v>58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>
        <v>1</v>
      </c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>
        <v>1</v>
      </c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2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U17" sqref="U1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10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.75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43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" customHeight="1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5" customHeight="1" thickBot="1" x14ac:dyDescent="0.3">
      <c r="A7" s="1" t="s">
        <v>7</v>
      </c>
      <c r="C7" s="3">
        <v>3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187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150</v>
      </c>
      <c r="F11" s="5"/>
      <c r="G11" s="53" t="s">
        <v>11</v>
      </c>
      <c r="H11" s="8"/>
      <c r="I11" s="9"/>
      <c r="J11" s="9"/>
      <c r="K11" s="61">
        <f>U32+U44+I66+I95+I111</f>
        <v>72</v>
      </c>
      <c r="M11" s="290"/>
      <c r="N11" s="291"/>
      <c r="O11" s="291"/>
      <c r="P11" s="58">
        <f>E11+K11</f>
        <v>222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67.567567567567565</v>
      </c>
      <c r="F13" s="5"/>
      <c r="G13" s="5"/>
      <c r="H13" s="5"/>
      <c r="I13" s="5"/>
      <c r="J13" s="11" t="s">
        <v>12</v>
      </c>
      <c r="K13" s="49">
        <f>K11*100/P11</f>
        <v>32.432432432432435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318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21</v>
      </c>
      <c r="D16" s="296"/>
      <c r="E16" s="297"/>
      <c r="F16" s="16">
        <f>G32</f>
        <v>18</v>
      </c>
      <c r="G16" s="238"/>
      <c r="H16" s="239"/>
      <c r="I16" s="15">
        <f>S32</f>
        <v>57</v>
      </c>
      <c r="J16" s="302"/>
      <c r="K16" s="303"/>
      <c r="L16" s="16">
        <f>U42</f>
        <v>12</v>
      </c>
      <c r="M16" s="256"/>
      <c r="N16" s="257"/>
      <c r="O16" s="17">
        <f>U44</f>
        <v>10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225</v>
      </c>
      <c r="S17" s="34">
        <v>40</v>
      </c>
      <c r="T17" s="35" t="s">
        <v>224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3</v>
      </c>
      <c r="R21" s="29">
        <v>6</v>
      </c>
      <c r="S21" s="30">
        <f>Q21*R21</f>
        <v>18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24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1</v>
      </c>
      <c r="R26" s="3">
        <v>1</v>
      </c>
      <c r="S26" s="32">
        <f t="shared" si="1"/>
        <v>1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6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19</v>
      </c>
      <c r="T30" s="36" t="s">
        <v>38</v>
      </c>
      <c r="U30" s="3">
        <f>SUM(S21:S23)+(S27+S28)</f>
        <v>18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18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57</v>
      </c>
      <c r="T32" s="36" t="s">
        <v>41</v>
      </c>
      <c r="U32" s="3">
        <f>SUM(S24:S26)+SUM(S27:S28)</f>
        <v>1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12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10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8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12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21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22</v>
      </c>
      <c r="R44" s="10"/>
      <c r="S44" s="10"/>
      <c r="T44" s="36" t="s">
        <v>41</v>
      </c>
      <c r="U44" s="3">
        <f>Q38+Q40+Q42</f>
        <v>10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>
        <v>8</v>
      </c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>
        <v>2</v>
      </c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12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>
        <v>34</v>
      </c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44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12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>
        <v>4</v>
      </c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>
        <v>2</v>
      </c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>
        <v>7</v>
      </c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>
        <v>17</v>
      </c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 t="s">
        <v>302</v>
      </c>
      <c r="N79" s="10"/>
      <c r="O79" s="10"/>
      <c r="P79" s="10"/>
      <c r="Q79" s="3">
        <v>18</v>
      </c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>
        <v>6</v>
      </c>
      <c r="F80" s="10"/>
      <c r="G80" s="10"/>
      <c r="H80" s="10"/>
      <c r="I80" s="10"/>
      <c r="J80" s="10"/>
      <c r="K80" s="308"/>
      <c r="M80" s="27" t="s">
        <v>304</v>
      </c>
      <c r="N80" s="10"/>
      <c r="O80" s="10"/>
      <c r="P80" s="10"/>
      <c r="Q80" s="3">
        <v>20</v>
      </c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 t="s">
        <v>317</v>
      </c>
      <c r="N81" s="10"/>
      <c r="O81" s="10"/>
      <c r="P81" s="10"/>
      <c r="Q81" s="3">
        <v>4</v>
      </c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>
        <v>1</v>
      </c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>
        <v>1</v>
      </c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>
        <v>1</v>
      </c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>
        <v>6</v>
      </c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>
        <v>2</v>
      </c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17</v>
      </c>
      <c r="J95" s="10"/>
      <c r="K95" s="308"/>
      <c r="M95" s="27" t="s">
        <v>124</v>
      </c>
      <c r="N95" s="10"/>
      <c r="O95" s="10"/>
      <c r="P95" s="10"/>
      <c r="Q95" s="3">
        <v>36</v>
      </c>
      <c r="R95" s="10"/>
      <c r="S95" s="10"/>
      <c r="T95" s="36" t="s">
        <v>38</v>
      </c>
      <c r="U95" s="3">
        <f>SUM(Q70:Q95)</f>
        <v>108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L9" sqref="L9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10.285156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44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5" customHeight="1" thickBot="1" x14ac:dyDescent="0.3">
      <c r="A7" s="1" t="s">
        <v>7</v>
      </c>
      <c r="C7" s="3">
        <v>3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187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397</v>
      </c>
      <c r="F11" s="5"/>
      <c r="G11" s="53" t="s">
        <v>11</v>
      </c>
      <c r="H11" s="8"/>
      <c r="I11" s="9"/>
      <c r="J11" s="9"/>
      <c r="K11" s="61">
        <f>U32+U44+I66+I95+I111</f>
        <v>54</v>
      </c>
      <c r="M11" s="290"/>
      <c r="N11" s="291"/>
      <c r="O11" s="291"/>
      <c r="P11" s="58">
        <f>E11+K11</f>
        <v>451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88.026607538802665</v>
      </c>
      <c r="F13" s="5"/>
      <c r="G13" s="5"/>
      <c r="H13" s="5"/>
      <c r="I13" s="5"/>
      <c r="J13" s="11" t="s">
        <v>12</v>
      </c>
      <c r="K13" s="49">
        <f>K11*100/P11</f>
        <v>11.973392461197339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272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27</v>
      </c>
      <c r="D16" s="296"/>
      <c r="E16" s="297"/>
      <c r="F16" s="16">
        <f>G32</f>
        <v>42</v>
      </c>
      <c r="G16" s="238"/>
      <c r="H16" s="239"/>
      <c r="I16" s="15">
        <f>S32</f>
        <v>636</v>
      </c>
      <c r="J16" s="302"/>
      <c r="K16" s="303"/>
      <c r="L16" s="16">
        <f>U42</f>
        <v>58</v>
      </c>
      <c r="M16" s="256"/>
      <c r="N16" s="257"/>
      <c r="O16" s="17">
        <f>U44</f>
        <v>2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226</v>
      </c>
      <c r="S17" s="34">
        <v>24</v>
      </c>
      <c r="T17" s="35" t="s">
        <v>224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1</v>
      </c>
      <c r="R21" s="29">
        <v>6</v>
      </c>
      <c r="S21" s="30">
        <f>Q21*R21</f>
        <v>6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139</v>
      </c>
      <c r="N23" s="10"/>
      <c r="O23" s="10"/>
      <c r="P23" s="10"/>
      <c r="Q23" s="31">
        <v>39</v>
      </c>
      <c r="R23" s="3">
        <v>4</v>
      </c>
      <c r="S23" s="32">
        <f t="shared" si="1"/>
        <v>156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2</v>
      </c>
      <c r="F24" s="3">
        <v>3</v>
      </c>
      <c r="G24" s="32">
        <f t="shared" si="0"/>
        <v>6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2</v>
      </c>
      <c r="F25" s="3">
        <v>2</v>
      </c>
      <c r="G25" s="32">
        <f t="shared" si="0"/>
        <v>4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2</v>
      </c>
      <c r="R26" s="3">
        <v>1</v>
      </c>
      <c r="S26" s="32">
        <f t="shared" si="1"/>
        <v>2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48</v>
      </c>
      <c r="R27" s="3">
        <v>1</v>
      </c>
      <c r="S27" s="32">
        <f t="shared" si="1"/>
        <v>48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14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212</v>
      </c>
      <c r="T30" s="36" t="s">
        <v>38</v>
      </c>
      <c r="U30" s="3">
        <f>SUM(S21:S23)+(S27+S28)</f>
        <v>210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42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636</v>
      </c>
      <c r="T32" s="36" t="s">
        <v>41</v>
      </c>
      <c r="U32" s="3">
        <f>SUM(S24:S26)+SUM(S27:S28)</f>
        <v>50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58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2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4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10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58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27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60</v>
      </c>
      <c r="R44" s="10"/>
      <c r="S44" s="10"/>
      <c r="T44" s="36" t="s">
        <v>41</v>
      </c>
      <c r="U44" s="3">
        <f>Q38+Q40+Q42</f>
        <v>2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>
        <v>2</v>
      </c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58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2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58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>
        <v>1</v>
      </c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>
        <v>1</v>
      </c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>
        <v>1</v>
      </c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>
        <v>1</v>
      </c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 t="s">
        <v>165</v>
      </c>
      <c r="N79" s="10"/>
      <c r="O79" s="10"/>
      <c r="P79" s="10"/>
      <c r="Q79" s="3">
        <v>10</v>
      </c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308"/>
      <c r="M80" s="27" t="s">
        <v>258</v>
      </c>
      <c r="N80" s="10"/>
      <c r="O80" s="10"/>
      <c r="P80" s="10"/>
      <c r="Q80" s="3">
        <v>5</v>
      </c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>
        <v>1</v>
      </c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308"/>
      <c r="M95" s="27" t="s">
        <v>124</v>
      </c>
      <c r="N95" s="10"/>
      <c r="O95" s="10"/>
      <c r="P95" s="10"/>
      <c r="Q95" s="3">
        <v>51</v>
      </c>
      <c r="R95" s="10"/>
      <c r="S95" s="10"/>
      <c r="T95" s="36" t="s">
        <v>38</v>
      </c>
      <c r="U95" s="3">
        <f>SUM(Q70:Q95)</f>
        <v>71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P14" sqref="P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71093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45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5" customHeight="1" thickBot="1" x14ac:dyDescent="0.3">
      <c r="A7" s="1" t="s">
        <v>7</v>
      </c>
      <c r="C7" s="3">
        <v>3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187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138</v>
      </c>
      <c r="F11" s="5"/>
      <c r="G11" s="53" t="s">
        <v>11</v>
      </c>
      <c r="H11" s="8"/>
      <c r="I11" s="9"/>
      <c r="J11" s="9"/>
      <c r="K11" s="61">
        <f>U32+U44+I66+I95+I111</f>
        <v>29</v>
      </c>
      <c r="M11" s="290"/>
      <c r="N11" s="291"/>
      <c r="O11" s="291"/>
      <c r="P11" s="58">
        <f>E11+K11</f>
        <v>167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82.634730538922156</v>
      </c>
      <c r="F13" s="5"/>
      <c r="G13" s="5"/>
      <c r="H13" s="5"/>
      <c r="I13" s="5"/>
      <c r="J13" s="11" t="s">
        <v>12</v>
      </c>
      <c r="K13" s="49">
        <f>K11*100/P11</f>
        <v>17.365269461077844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272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23</v>
      </c>
      <c r="D16" s="296"/>
      <c r="E16" s="297"/>
      <c r="F16" s="16">
        <f>G32</f>
        <v>36</v>
      </c>
      <c r="G16" s="238"/>
      <c r="H16" s="239"/>
      <c r="I16" s="15">
        <f>S32</f>
        <v>0</v>
      </c>
      <c r="J16" s="302"/>
      <c r="K16" s="303"/>
      <c r="L16" s="16">
        <f>U42</f>
        <v>14</v>
      </c>
      <c r="M16" s="256"/>
      <c r="N16" s="257"/>
      <c r="O16" s="17">
        <f>U44</f>
        <v>10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226</v>
      </c>
      <c r="S17" s="34">
        <v>30</v>
      </c>
      <c r="T17" s="35" t="s">
        <v>224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customHeight="1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74"/>
      <c r="J20" s="74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74"/>
      <c r="V20" s="74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74"/>
      <c r="J21" s="74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74"/>
      <c r="V21" s="74"/>
      <c r="W21" s="308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74"/>
      <c r="J22" s="74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74"/>
      <c r="V22" s="74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74"/>
      <c r="J23" s="74"/>
      <c r="K23" s="308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74"/>
      <c r="V23" s="74"/>
      <c r="W23" s="308"/>
    </row>
    <row r="24" spans="1:23" x14ac:dyDescent="0.25">
      <c r="A24" s="27" t="s">
        <v>26</v>
      </c>
      <c r="B24" s="10"/>
      <c r="C24" s="10"/>
      <c r="D24" s="10"/>
      <c r="E24" s="31">
        <v>2</v>
      </c>
      <c r="F24" s="3">
        <v>3</v>
      </c>
      <c r="G24" s="32">
        <f t="shared" si="0"/>
        <v>6</v>
      </c>
      <c r="H24" s="10"/>
      <c r="I24" s="74"/>
      <c r="J24" s="74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74"/>
      <c r="V24" s="74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74"/>
      <c r="J25" s="74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74"/>
      <c r="V25" s="74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74"/>
      <c r="J26" s="74"/>
      <c r="K26" s="308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74"/>
      <c r="V26" s="74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74"/>
      <c r="J27" s="74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74"/>
      <c r="V27" s="74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74"/>
      <c r="J28" s="74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74"/>
      <c r="V28" s="74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12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74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36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ht="15" customHeight="1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14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10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4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14</v>
      </c>
      <c r="V42" s="10"/>
      <c r="W42" s="310"/>
    </row>
    <row r="43" spans="1:23" x14ac:dyDescent="0.25">
      <c r="A43" s="23"/>
      <c r="B43" s="10"/>
      <c r="C43" s="10"/>
      <c r="D43" s="10"/>
      <c r="E43" s="74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74"/>
      <c r="R43" s="10"/>
      <c r="S43" s="10"/>
      <c r="T43" s="11"/>
      <c r="U43" s="74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23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24</v>
      </c>
      <c r="R44" s="10"/>
      <c r="S44" s="10"/>
      <c r="T44" s="36" t="s">
        <v>41</v>
      </c>
      <c r="U44" s="3">
        <f>Q38+Q40+Q42</f>
        <v>10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ht="15" customHeight="1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>
        <v>10</v>
      </c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14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>
        <v>6</v>
      </c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16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14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>
        <v>5</v>
      </c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>
        <v>2</v>
      </c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>
        <v>3</v>
      </c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>
        <v>1</v>
      </c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>
        <v>7</v>
      </c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 t="s">
        <v>319</v>
      </c>
      <c r="N79" s="10"/>
      <c r="O79" s="10"/>
      <c r="P79" s="10"/>
      <c r="Q79" s="3">
        <v>3</v>
      </c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308"/>
      <c r="M80" s="27" t="s">
        <v>302</v>
      </c>
      <c r="N80" s="10"/>
      <c r="O80" s="10"/>
      <c r="P80" s="10"/>
      <c r="Q80" s="3">
        <v>17</v>
      </c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 t="s">
        <v>320</v>
      </c>
      <c r="N81" s="10"/>
      <c r="O81" s="10"/>
      <c r="P81" s="10"/>
      <c r="Q81" s="3">
        <v>16</v>
      </c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>
        <v>2</v>
      </c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>
        <v>4</v>
      </c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1</v>
      </c>
      <c r="F95" s="10"/>
      <c r="G95" s="10"/>
      <c r="H95" s="36" t="s">
        <v>41</v>
      </c>
      <c r="I95" s="3">
        <f>SUM(E70:E95)</f>
        <v>3</v>
      </c>
      <c r="J95" s="10"/>
      <c r="K95" s="308"/>
      <c r="M95" s="27" t="s">
        <v>124</v>
      </c>
      <c r="N95" s="10"/>
      <c r="O95" s="10"/>
      <c r="P95" s="10"/>
      <c r="Q95" s="3">
        <v>52</v>
      </c>
      <c r="R95" s="10"/>
      <c r="S95" s="10"/>
      <c r="T95" s="36" t="s">
        <v>38</v>
      </c>
      <c r="U95" s="3">
        <f>SUM(Q70:Q95)</f>
        <v>110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ht="15" customHeight="1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Q96" sqref="Q9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71093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46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5" customHeight="1" thickBot="1" x14ac:dyDescent="0.3">
      <c r="A7" s="1" t="s">
        <v>7</v>
      </c>
      <c r="C7" s="3">
        <v>3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193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109</v>
      </c>
      <c r="F11" s="5"/>
      <c r="G11" s="53" t="s">
        <v>11</v>
      </c>
      <c r="H11" s="8"/>
      <c r="I11" s="9"/>
      <c r="J11" s="9"/>
      <c r="K11" s="61">
        <f>U32+U44+I66+I95+I111</f>
        <v>42</v>
      </c>
      <c r="M11" s="290"/>
      <c r="N11" s="291"/>
      <c r="O11" s="291"/>
      <c r="P11" s="58">
        <f>E11+K11</f>
        <v>151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72.185430463576154</v>
      </c>
      <c r="F13" s="5"/>
      <c r="G13" s="5"/>
      <c r="H13" s="5"/>
      <c r="I13" s="5"/>
      <c r="J13" s="11" t="s">
        <v>12</v>
      </c>
      <c r="K13" s="49">
        <f>K11*100/P11</f>
        <v>27.814569536423843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271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25</v>
      </c>
      <c r="D16" s="296"/>
      <c r="E16" s="297"/>
      <c r="F16" s="16">
        <f>G32</f>
        <v>45</v>
      </c>
      <c r="G16" s="238"/>
      <c r="H16" s="239"/>
      <c r="I16" s="15">
        <f>S32</f>
        <v>90</v>
      </c>
      <c r="J16" s="302"/>
      <c r="K16" s="303"/>
      <c r="L16" s="16">
        <f>U42</f>
        <v>27</v>
      </c>
      <c r="M16" s="256"/>
      <c r="N16" s="257"/>
      <c r="O16" s="17">
        <f>U44</f>
        <v>12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225</v>
      </c>
      <c r="S17" s="34">
        <v>40</v>
      </c>
      <c r="T17" s="35" t="s">
        <v>224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customHeight="1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74"/>
      <c r="J20" s="74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74"/>
      <c r="V20" s="74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74"/>
      <c r="J21" s="74"/>
      <c r="K21" s="308"/>
      <c r="L21" s="10"/>
      <c r="M21" s="27" t="s">
        <v>22</v>
      </c>
      <c r="N21" s="10"/>
      <c r="O21" s="10"/>
      <c r="P21" s="10"/>
      <c r="Q21" s="28">
        <v>2</v>
      </c>
      <c r="R21" s="29">
        <v>6</v>
      </c>
      <c r="S21" s="30">
        <f>Q21*R21</f>
        <v>12</v>
      </c>
      <c r="T21" s="10"/>
      <c r="U21" s="74"/>
      <c r="V21" s="74"/>
      <c r="W21" s="308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74"/>
      <c r="J22" s="74"/>
      <c r="K22" s="308"/>
      <c r="L22" s="10"/>
      <c r="M22" s="27" t="s">
        <v>24</v>
      </c>
      <c r="N22" s="10"/>
      <c r="O22" s="10"/>
      <c r="P22" s="10"/>
      <c r="Q22" s="31">
        <v>3</v>
      </c>
      <c r="R22" s="3">
        <v>5</v>
      </c>
      <c r="S22" s="32">
        <f t="shared" ref="S22:S28" si="1">Q22*R22</f>
        <v>15</v>
      </c>
      <c r="T22" s="10"/>
      <c r="U22" s="74"/>
      <c r="V22" s="74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74"/>
      <c r="J23" s="74"/>
      <c r="K23" s="308"/>
      <c r="L23" s="10"/>
      <c r="M23" s="27" t="s">
        <v>24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74"/>
      <c r="V23" s="74"/>
      <c r="W23" s="308"/>
    </row>
    <row r="24" spans="1:23" x14ac:dyDescent="0.25">
      <c r="A24" s="27" t="s">
        <v>26</v>
      </c>
      <c r="B24" s="10"/>
      <c r="C24" s="10"/>
      <c r="D24" s="10"/>
      <c r="E24" s="31">
        <v>3</v>
      </c>
      <c r="F24" s="3">
        <v>3</v>
      </c>
      <c r="G24" s="32">
        <f t="shared" si="0"/>
        <v>9</v>
      </c>
      <c r="H24" s="10"/>
      <c r="I24" s="74"/>
      <c r="J24" s="74"/>
      <c r="K24" s="308"/>
      <c r="L24" s="10"/>
      <c r="M24" s="27" t="s">
        <v>27</v>
      </c>
      <c r="N24" s="10"/>
      <c r="O24" s="10"/>
      <c r="P24" s="10"/>
      <c r="Q24" s="31">
        <v>1</v>
      </c>
      <c r="R24" s="3">
        <v>3</v>
      </c>
      <c r="S24" s="32">
        <f t="shared" si="1"/>
        <v>3</v>
      </c>
      <c r="T24" s="10"/>
      <c r="U24" s="74"/>
      <c r="V24" s="74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74"/>
      <c r="J25" s="74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74"/>
      <c r="V25" s="74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74"/>
      <c r="J26" s="74"/>
      <c r="K26" s="308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74"/>
      <c r="V26" s="74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74"/>
      <c r="J27" s="74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74"/>
      <c r="V27" s="74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74"/>
      <c r="J28" s="74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74"/>
      <c r="V28" s="74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15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30</v>
      </c>
      <c r="T30" s="36" t="s">
        <v>38</v>
      </c>
      <c r="U30" s="3">
        <f>SUM(S21:S23)+(S27+S28)</f>
        <v>27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74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45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90</v>
      </c>
      <c r="T32" s="36" t="s">
        <v>41</v>
      </c>
      <c r="U32" s="3">
        <f>SUM(S24:S26)+SUM(S27:S28)</f>
        <v>3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ht="15" customHeight="1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27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12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6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27</v>
      </c>
      <c r="V42" s="10"/>
      <c r="W42" s="310"/>
    </row>
    <row r="43" spans="1:23" x14ac:dyDescent="0.25">
      <c r="A43" s="23"/>
      <c r="B43" s="10"/>
      <c r="C43" s="10"/>
      <c r="D43" s="10"/>
      <c r="E43" s="74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74"/>
      <c r="R43" s="10"/>
      <c r="S43" s="10"/>
      <c r="T43" s="11"/>
      <c r="U43" s="74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25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39</v>
      </c>
      <c r="R44" s="10"/>
      <c r="S44" s="10"/>
      <c r="T44" s="36" t="s">
        <v>41</v>
      </c>
      <c r="U44" s="3">
        <f>Q38+Q40+Q42</f>
        <v>12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ht="15" customHeight="1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>
        <v>1</v>
      </c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>
        <v>11</v>
      </c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>
        <v>1</v>
      </c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27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>
        <v>4</v>
      </c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>
        <v>6</v>
      </c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22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28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ht="12.75" customHeight="1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>
        <v>2</v>
      </c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>
        <v>3</v>
      </c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>
        <v>8</v>
      </c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 t="s">
        <v>251</v>
      </c>
      <c r="N79" s="10"/>
      <c r="O79" s="10"/>
      <c r="P79" s="10"/>
      <c r="Q79" s="3">
        <v>1</v>
      </c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308"/>
      <c r="M80" s="27" t="s">
        <v>321</v>
      </c>
      <c r="N80" s="10"/>
      <c r="O80" s="10"/>
      <c r="P80" s="10"/>
      <c r="Q80" s="3">
        <v>1</v>
      </c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 t="s">
        <v>252</v>
      </c>
      <c r="N81" s="10"/>
      <c r="O81" s="10"/>
      <c r="P81" s="10"/>
      <c r="Q81" s="3"/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 t="s">
        <v>294</v>
      </c>
      <c r="N82" s="10"/>
      <c r="O82" s="10"/>
      <c r="P82" s="10"/>
      <c r="Q82" s="3">
        <v>1</v>
      </c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>
        <v>3</v>
      </c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>
        <v>1</v>
      </c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1</v>
      </c>
      <c r="F95" s="10"/>
      <c r="G95" s="10"/>
      <c r="H95" s="36" t="s">
        <v>41</v>
      </c>
      <c r="I95" s="3">
        <f>SUM(E70:E95)</f>
        <v>5</v>
      </c>
      <c r="J95" s="10"/>
      <c r="K95" s="308"/>
      <c r="M95" s="27" t="s">
        <v>124</v>
      </c>
      <c r="N95" s="10"/>
      <c r="O95" s="10"/>
      <c r="P95" s="10"/>
      <c r="Q95" s="3">
        <v>10</v>
      </c>
      <c r="R95" s="10"/>
      <c r="S95" s="10"/>
      <c r="T95" s="36" t="s">
        <v>38</v>
      </c>
      <c r="U95" s="3">
        <f>SUM(Q70:Q95)</f>
        <v>26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ht="15" customHeight="1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>
        <v>1</v>
      </c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1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  <pageSetUpPr fitToPage="1"/>
  </sheetPr>
  <dimension ref="A1:Y114"/>
  <sheetViews>
    <sheetView workbookViewId="0">
      <selection activeCell="G39" sqref="G39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47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5" customHeight="1" thickBot="1" x14ac:dyDescent="0.3">
      <c r="A7" s="1" t="s">
        <v>7</v>
      </c>
      <c r="C7" s="3">
        <v>5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193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40</v>
      </c>
      <c r="F11" s="5"/>
      <c r="G11" s="53" t="s">
        <v>11</v>
      </c>
      <c r="H11" s="8"/>
      <c r="I11" s="9"/>
      <c r="J11" s="9"/>
      <c r="K11" s="61">
        <f>U32+U44+I66+I95+I111</f>
        <v>71</v>
      </c>
      <c r="M11" s="290"/>
      <c r="N11" s="291"/>
      <c r="O11" s="291"/>
      <c r="P11" s="58">
        <f>E11+K11</f>
        <v>111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36.036036036036037</v>
      </c>
      <c r="F13" s="5"/>
      <c r="G13" s="5"/>
      <c r="H13" s="5"/>
      <c r="I13" s="5"/>
      <c r="J13" s="11" t="s">
        <v>12</v>
      </c>
      <c r="K13" s="49">
        <f>K11*100/P11</f>
        <v>63.963963963963963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268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32</v>
      </c>
      <c r="D16" s="296"/>
      <c r="E16" s="297"/>
      <c r="F16" s="16">
        <f>G32</f>
        <v>130</v>
      </c>
      <c r="G16" s="238"/>
      <c r="H16" s="239"/>
      <c r="I16" s="15">
        <f>S32</f>
        <v>65</v>
      </c>
      <c r="J16" s="302"/>
      <c r="K16" s="303"/>
      <c r="L16" s="16">
        <f>U42</f>
        <v>14</v>
      </c>
      <c r="M16" s="256"/>
      <c r="N16" s="257"/>
      <c r="O16" s="17">
        <f>U44</f>
        <v>13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225</v>
      </c>
      <c r="S17" s="34">
        <v>40</v>
      </c>
      <c r="T17" s="35" t="s">
        <v>230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customHeight="1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2</v>
      </c>
      <c r="F20" s="29">
        <v>6</v>
      </c>
      <c r="G20" s="30">
        <f>E20*F20</f>
        <v>12</v>
      </c>
      <c r="H20" s="10"/>
      <c r="I20" s="74"/>
      <c r="J20" s="74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74"/>
      <c r="V20" s="74"/>
      <c r="W20" s="308"/>
    </row>
    <row r="21" spans="1:23" x14ac:dyDescent="0.25">
      <c r="A21" s="27" t="s">
        <v>21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74"/>
      <c r="J21" s="74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74"/>
      <c r="V21" s="74"/>
      <c r="W21" s="308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74"/>
      <c r="J22" s="74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74"/>
      <c r="V22" s="74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74"/>
      <c r="J23" s="74"/>
      <c r="K23" s="308"/>
      <c r="L23" s="10"/>
      <c r="M23" s="27" t="s">
        <v>164</v>
      </c>
      <c r="N23" s="10"/>
      <c r="O23" s="10"/>
      <c r="P23" s="10"/>
      <c r="Q23" s="31">
        <v>3</v>
      </c>
      <c r="R23" s="3">
        <v>4</v>
      </c>
      <c r="S23" s="32">
        <f t="shared" si="1"/>
        <v>12</v>
      </c>
      <c r="T23" s="10"/>
      <c r="U23" s="74"/>
      <c r="V23" s="74"/>
      <c r="W23" s="308"/>
    </row>
    <row r="24" spans="1:23" x14ac:dyDescent="0.25">
      <c r="A24" s="27" t="s">
        <v>26</v>
      </c>
      <c r="B24" s="10"/>
      <c r="C24" s="10"/>
      <c r="D24" s="10"/>
      <c r="E24" s="31">
        <v>1</v>
      </c>
      <c r="F24" s="3">
        <v>3</v>
      </c>
      <c r="G24" s="32">
        <f t="shared" si="0"/>
        <v>3</v>
      </c>
      <c r="H24" s="10"/>
      <c r="I24" s="74"/>
      <c r="J24" s="74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74"/>
      <c r="V24" s="74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74"/>
      <c r="J25" s="74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74"/>
      <c r="V25" s="74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74"/>
      <c r="J26" s="74"/>
      <c r="K26" s="308"/>
      <c r="L26" s="10"/>
      <c r="M26" s="27" t="s">
        <v>31</v>
      </c>
      <c r="N26" s="10"/>
      <c r="O26" s="10"/>
      <c r="P26" s="10"/>
      <c r="Q26" s="31">
        <v>1</v>
      </c>
      <c r="R26" s="3">
        <v>1</v>
      </c>
      <c r="S26" s="32">
        <f t="shared" si="1"/>
        <v>1</v>
      </c>
      <c r="T26" s="10"/>
      <c r="U26" s="74"/>
      <c r="V26" s="74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74"/>
      <c r="J27" s="74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74"/>
      <c r="V27" s="74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74"/>
      <c r="J28" s="74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74"/>
      <c r="V28" s="74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26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13</v>
      </c>
      <c r="T30" s="36" t="s">
        <v>38</v>
      </c>
      <c r="U30" s="3">
        <f>SUM(S21:S23)+(S27+S28)</f>
        <v>12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74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130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65</v>
      </c>
      <c r="T32" s="36" t="s">
        <v>41</v>
      </c>
      <c r="U32" s="3">
        <f>SUM(S24:S26)+SUM(S27:S28)</f>
        <v>1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ht="15" customHeight="1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11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14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13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14</v>
      </c>
      <c r="V42" s="10"/>
      <c r="W42" s="310"/>
    </row>
    <row r="43" spans="1:23" x14ac:dyDescent="0.25">
      <c r="A43" s="23"/>
      <c r="B43" s="10"/>
      <c r="C43" s="10"/>
      <c r="D43" s="10"/>
      <c r="E43" s="74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74"/>
      <c r="R43" s="10"/>
      <c r="S43" s="10"/>
      <c r="T43" s="11"/>
      <c r="U43" s="74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32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27</v>
      </c>
      <c r="R44" s="10"/>
      <c r="S44" s="10"/>
      <c r="T44" s="36" t="s">
        <v>41</v>
      </c>
      <c r="U44" s="3">
        <f>Q38+Q40+Q42</f>
        <v>13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ht="15" customHeight="1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>
        <v>13</v>
      </c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14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>
        <v>33</v>
      </c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>
        <v>11</v>
      </c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57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14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308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308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0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ht="15" customHeight="1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X16" sqref="X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3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5" customHeight="1" thickBot="1" x14ac:dyDescent="0.3">
      <c r="A7" s="1" t="s">
        <v>7</v>
      </c>
      <c r="C7" s="3">
        <v>5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187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2.7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42</v>
      </c>
      <c r="F11" s="5"/>
      <c r="G11" s="53" t="s">
        <v>11</v>
      </c>
      <c r="H11" s="8"/>
      <c r="I11" s="9"/>
      <c r="J11" s="9"/>
      <c r="K11" s="61">
        <f>U32+U44+I66+I95+I111</f>
        <v>44</v>
      </c>
      <c r="M11" s="290"/>
      <c r="N11" s="291"/>
      <c r="O11" s="291"/>
      <c r="P11" s="58">
        <f>E11+K11</f>
        <v>86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48.837209302325583</v>
      </c>
      <c r="F13" s="5"/>
      <c r="G13" s="5"/>
      <c r="H13" s="5"/>
      <c r="I13" s="5"/>
      <c r="J13" s="11" t="s">
        <v>12</v>
      </c>
      <c r="K13" s="49">
        <f>K11*100/P11</f>
        <v>51.162790697674417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270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21</v>
      </c>
      <c r="D16" s="296"/>
      <c r="E16" s="297"/>
      <c r="F16" s="16">
        <f>G32</f>
        <v>85</v>
      </c>
      <c r="G16" s="238"/>
      <c r="H16" s="239"/>
      <c r="I16" s="15">
        <f>S32</f>
        <v>80</v>
      </c>
      <c r="J16" s="302"/>
      <c r="K16" s="303"/>
      <c r="L16" s="16">
        <f>U42</f>
        <v>2</v>
      </c>
      <c r="M16" s="256"/>
      <c r="N16" s="257"/>
      <c r="O16" s="17">
        <f>U44</f>
        <v>1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226</v>
      </c>
      <c r="S17" s="34">
        <v>26</v>
      </c>
      <c r="T17" s="35" t="s">
        <v>230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1</v>
      </c>
      <c r="F20" s="29">
        <v>6</v>
      </c>
      <c r="G20" s="30">
        <f>E20*F20</f>
        <v>6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2</v>
      </c>
      <c r="R21" s="29">
        <v>6</v>
      </c>
      <c r="S21" s="30">
        <f>Q21*R21</f>
        <v>12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139</v>
      </c>
      <c r="N23" s="10"/>
      <c r="O23" s="10"/>
      <c r="P23" s="10"/>
      <c r="Q23" s="31">
        <v>1</v>
      </c>
      <c r="R23" s="3">
        <v>4</v>
      </c>
      <c r="S23" s="32">
        <f t="shared" si="1"/>
        <v>4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17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16</v>
      </c>
      <c r="T30" s="36" t="s">
        <v>38</v>
      </c>
      <c r="U30" s="3">
        <f>SUM(S21:S23)+(S27+S28)</f>
        <v>16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85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80</v>
      </c>
      <c r="T32" s="36" t="s">
        <v>41</v>
      </c>
      <c r="U32" s="3">
        <f>SUM(S24:S26)+SUM(S27:S28)</f>
        <v>0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2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1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2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21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3</v>
      </c>
      <c r="R44" s="10"/>
      <c r="S44" s="10"/>
      <c r="T44" s="36" t="s">
        <v>41</v>
      </c>
      <c r="U44" s="3">
        <f>Q38+Q40+Q42</f>
        <v>1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>
        <v>1</v>
      </c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2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>
        <v>2</v>
      </c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>
        <v>8</v>
      </c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11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2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>
        <v>6</v>
      </c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>
        <v>2</v>
      </c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>
        <v>2</v>
      </c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>
        <v>1</v>
      </c>
      <c r="F79" s="10"/>
      <c r="G79" s="10"/>
      <c r="H79" s="10"/>
      <c r="I79" s="10"/>
      <c r="J79" s="10"/>
      <c r="K79" s="308"/>
      <c r="M79" s="27" t="s">
        <v>279</v>
      </c>
      <c r="N79" s="10"/>
      <c r="O79" s="10"/>
      <c r="P79" s="10"/>
      <c r="Q79" s="3">
        <v>6</v>
      </c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>
        <v>3</v>
      </c>
      <c r="F80" s="10"/>
      <c r="G80" s="10"/>
      <c r="H80" s="10"/>
      <c r="I80" s="10"/>
      <c r="J80" s="10"/>
      <c r="K80" s="308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>
        <v>3</v>
      </c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>
        <v>1</v>
      </c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>
        <v>1</v>
      </c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>
        <v>3</v>
      </c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>
        <v>9</v>
      </c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9</v>
      </c>
      <c r="F95" s="10"/>
      <c r="G95" s="10"/>
      <c r="H95" s="36" t="s">
        <v>41</v>
      </c>
      <c r="I95" s="3">
        <f>SUM(E70:E95)</f>
        <v>32</v>
      </c>
      <c r="J95" s="10"/>
      <c r="K95" s="308"/>
      <c r="M95" s="27" t="s">
        <v>124</v>
      </c>
      <c r="N95" s="10"/>
      <c r="O95" s="10"/>
      <c r="P95" s="10"/>
      <c r="Q95" s="3">
        <v>8</v>
      </c>
      <c r="R95" s="10"/>
      <c r="S95" s="10"/>
      <c r="T95" s="36" t="s">
        <v>38</v>
      </c>
      <c r="U95" s="3">
        <f>SUM(Q70:Q95)</f>
        <v>22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C9" sqref="C9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10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48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5" customHeight="1" thickBot="1" x14ac:dyDescent="0.3">
      <c r="A7" s="1" t="s">
        <v>7</v>
      </c>
      <c r="C7" s="3">
        <v>3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193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117</v>
      </c>
      <c r="F11" s="5"/>
      <c r="G11" s="53" t="s">
        <v>11</v>
      </c>
      <c r="H11" s="8"/>
      <c r="I11" s="9"/>
      <c r="J11" s="9"/>
      <c r="K11" s="61">
        <f>U32+U44+I66+I95+I111</f>
        <v>57</v>
      </c>
      <c r="M11" s="290"/>
      <c r="N11" s="291"/>
      <c r="O11" s="291"/>
      <c r="P11" s="58">
        <f>E11+K11</f>
        <v>174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67.241379310344826</v>
      </c>
      <c r="F13" s="5"/>
      <c r="G13" s="5"/>
      <c r="H13" s="5"/>
      <c r="I13" s="5"/>
      <c r="J13" s="11" t="s">
        <v>12</v>
      </c>
      <c r="K13" s="49">
        <f>K11*100/P11</f>
        <v>32.758620689655174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271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23</v>
      </c>
      <c r="D16" s="296"/>
      <c r="E16" s="297"/>
      <c r="F16" s="16">
        <f>G32</f>
        <v>45</v>
      </c>
      <c r="G16" s="238"/>
      <c r="H16" s="239"/>
      <c r="I16" s="15">
        <f>S32</f>
        <v>99</v>
      </c>
      <c r="J16" s="302"/>
      <c r="K16" s="303"/>
      <c r="L16" s="16">
        <f>U42</f>
        <v>21</v>
      </c>
      <c r="M16" s="256"/>
      <c r="N16" s="257"/>
      <c r="O16" s="17">
        <f>U44</f>
        <v>21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225</v>
      </c>
      <c r="S17" s="34">
        <v>40</v>
      </c>
      <c r="T17" s="35" t="s">
        <v>224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24</v>
      </c>
      <c r="N23" s="10"/>
      <c r="O23" s="10"/>
      <c r="P23" s="10"/>
      <c r="Q23" s="31">
        <v>7</v>
      </c>
      <c r="R23" s="3">
        <v>4</v>
      </c>
      <c r="S23" s="32">
        <f t="shared" si="1"/>
        <v>28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3</v>
      </c>
      <c r="F24" s="3">
        <v>3</v>
      </c>
      <c r="G24" s="32">
        <f t="shared" si="0"/>
        <v>9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1</v>
      </c>
      <c r="R24" s="3">
        <v>3</v>
      </c>
      <c r="S24" s="32">
        <f t="shared" si="1"/>
        <v>3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2</v>
      </c>
      <c r="R26" s="3">
        <v>1</v>
      </c>
      <c r="S26" s="32">
        <f t="shared" si="1"/>
        <v>2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15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33</v>
      </c>
      <c r="T30" s="36" t="s">
        <v>38</v>
      </c>
      <c r="U30" s="3">
        <f>SUM(S21:S23)+(S27+S28)</f>
        <v>28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45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99</v>
      </c>
      <c r="T32" s="36" t="s">
        <v>41</v>
      </c>
      <c r="U32" s="3">
        <f>SUM(S24:S26)+SUM(S27:S28)</f>
        <v>5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21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21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4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21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23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42</v>
      </c>
      <c r="R44" s="10"/>
      <c r="S44" s="10"/>
      <c r="T44" s="36" t="s">
        <v>41</v>
      </c>
      <c r="U44" s="3">
        <f>Q38+Q40+Q42</f>
        <v>21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>
        <v>21</v>
      </c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21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>
        <v>3</v>
      </c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24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21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>
        <v>2</v>
      </c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>
        <v>10</v>
      </c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 t="s">
        <v>302</v>
      </c>
      <c r="N79" s="10"/>
      <c r="O79" s="10"/>
      <c r="P79" s="10"/>
      <c r="Q79" s="3">
        <v>5</v>
      </c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>
        <v>1</v>
      </c>
      <c r="F80" s="10"/>
      <c r="G80" s="10"/>
      <c r="H80" s="10"/>
      <c r="I80" s="10"/>
      <c r="J80" s="10"/>
      <c r="K80" s="308"/>
      <c r="M80" s="27" t="s">
        <v>322</v>
      </c>
      <c r="N80" s="10"/>
      <c r="O80" s="10"/>
      <c r="P80" s="10"/>
      <c r="Q80" s="3">
        <v>5</v>
      </c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>
        <v>4</v>
      </c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>
        <v>1</v>
      </c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2</v>
      </c>
      <c r="F95" s="10"/>
      <c r="G95" s="10"/>
      <c r="H95" s="36" t="s">
        <v>41</v>
      </c>
      <c r="I95" s="3">
        <f>SUM(E70:E95)</f>
        <v>7</v>
      </c>
      <c r="J95" s="10"/>
      <c r="K95" s="308"/>
      <c r="M95" s="27" t="s">
        <v>124</v>
      </c>
      <c r="N95" s="10"/>
      <c r="O95" s="10"/>
      <c r="P95" s="10"/>
      <c r="Q95" s="3">
        <v>23</v>
      </c>
      <c r="R95" s="10"/>
      <c r="S95" s="10"/>
      <c r="T95" s="36" t="s">
        <v>38</v>
      </c>
      <c r="U95" s="3">
        <f>SUM(Q70:Q95)</f>
        <v>46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>
        <v>1</v>
      </c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1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W14" sqref="W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855468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49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5" customHeight="1" thickBot="1" x14ac:dyDescent="0.3">
      <c r="A7" s="1" t="s">
        <v>7</v>
      </c>
      <c r="C7" s="3">
        <v>4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193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305</v>
      </c>
      <c r="F11" s="5"/>
      <c r="G11" s="53" t="s">
        <v>11</v>
      </c>
      <c r="H11" s="8"/>
      <c r="I11" s="9"/>
      <c r="J11" s="9"/>
      <c r="K11" s="61">
        <f>U32+U44+I66+I95+I111</f>
        <v>125</v>
      </c>
      <c r="M11" s="290"/>
      <c r="N11" s="291"/>
      <c r="O11" s="291"/>
      <c r="P11" s="58">
        <f>E11+K11</f>
        <v>430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70.930232558139537</v>
      </c>
      <c r="F13" s="5"/>
      <c r="G13" s="5"/>
      <c r="H13" s="5"/>
      <c r="I13" s="5"/>
      <c r="J13" s="11" t="s">
        <v>12</v>
      </c>
      <c r="K13" s="49">
        <f>K11*100/P11</f>
        <v>29.069767441860463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271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25</v>
      </c>
      <c r="D16" s="296"/>
      <c r="E16" s="297"/>
      <c r="F16" s="16">
        <f>G32</f>
        <v>48</v>
      </c>
      <c r="G16" s="238"/>
      <c r="H16" s="239"/>
      <c r="I16" s="15">
        <f>S32</f>
        <v>608</v>
      </c>
      <c r="J16" s="302"/>
      <c r="K16" s="303"/>
      <c r="L16" s="16">
        <f>U42</f>
        <v>11</v>
      </c>
      <c r="M16" s="256"/>
      <c r="N16" s="257"/>
      <c r="O16" s="17">
        <f>U44</f>
        <v>8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225</v>
      </c>
      <c r="S17" s="34">
        <v>40</v>
      </c>
      <c r="T17" s="35" t="s">
        <v>224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5</v>
      </c>
      <c r="R21" s="29">
        <v>6</v>
      </c>
      <c r="S21" s="30">
        <f>Q21*R21</f>
        <v>30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139</v>
      </c>
      <c r="N23" s="10"/>
      <c r="O23" s="10"/>
      <c r="P23" s="10"/>
      <c r="Q23" s="31">
        <v>12</v>
      </c>
      <c r="R23" s="3">
        <v>4</v>
      </c>
      <c r="S23" s="32">
        <f t="shared" si="1"/>
        <v>48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2</v>
      </c>
      <c r="F24" s="3">
        <v>3</v>
      </c>
      <c r="G24" s="32">
        <f t="shared" si="0"/>
        <v>6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2</v>
      </c>
      <c r="R26" s="3">
        <v>1</v>
      </c>
      <c r="S26" s="32">
        <f t="shared" si="1"/>
        <v>2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60</v>
      </c>
      <c r="R27" s="3">
        <v>1</v>
      </c>
      <c r="S27" s="32">
        <f t="shared" si="1"/>
        <v>60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12</v>
      </c>
      <c r="R28" s="34">
        <v>1</v>
      </c>
      <c r="S28" s="35">
        <f t="shared" si="1"/>
        <v>12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12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152</v>
      </c>
      <c r="T30" s="36" t="s">
        <v>38</v>
      </c>
      <c r="U30" s="3">
        <f>SUM(S21:S23)+(S27+S28)</f>
        <v>150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48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608</v>
      </c>
      <c r="T32" s="36" t="s">
        <v>41</v>
      </c>
      <c r="U32" s="3">
        <f>SUM(S24:S26)+SUM(S27:S28)</f>
        <v>74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11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7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4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1</v>
      </c>
      <c r="R42" s="10"/>
      <c r="S42" s="10"/>
      <c r="T42" s="36" t="s">
        <v>38</v>
      </c>
      <c r="U42" s="3">
        <f>Q37+Q39+Q41</f>
        <v>11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25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19</v>
      </c>
      <c r="R44" s="10"/>
      <c r="S44" s="10"/>
      <c r="T44" s="36" t="s">
        <v>41</v>
      </c>
      <c r="U44" s="3">
        <f>Q38+Q40+Q42</f>
        <v>8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>
        <v>7</v>
      </c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11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>
        <v>1</v>
      </c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>
        <v>8</v>
      </c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>
        <v>6</v>
      </c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22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11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>
        <v>2</v>
      </c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>
        <v>2</v>
      </c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>
        <v>7</v>
      </c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>
        <v>11</v>
      </c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 t="s">
        <v>163</v>
      </c>
      <c r="N79" s="10"/>
      <c r="O79" s="10"/>
      <c r="P79" s="10"/>
      <c r="Q79" s="3">
        <v>1</v>
      </c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>
        <v>3</v>
      </c>
      <c r="F80" s="10"/>
      <c r="G80" s="10"/>
      <c r="H80" s="10"/>
      <c r="I80" s="10"/>
      <c r="J80" s="10"/>
      <c r="K80" s="308"/>
      <c r="M80" s="27" t="s">
        <v>302</v>
      </c>
      <c r="N80" s="10"/>
      <c r="O80" s="10"/>
      <c r="P80" s="10"/>
      <c r="Q80" s="3">
        <v>37</v>
      </c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 t="s">
        <v>310</v>
      </c>
      <c r="N81" s="10"/>
      <c r="O81" s="10"/>
      <c r="P81" s="10"/>
      <c r="Q81" s="3">
        <v>7</v>
      </c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>
        <v>9</v>
      </c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>
        <v>1</v>
      </c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>
        <v>2</v>
      </c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>
        <v>2</v>
      </c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6</v>
      </c>
      <c r="F95" s="10"/>
      <c r="G95" s="10"/>
      <c r="H95" s="36" t="s">
        <v>41</v>
      </c>
      <c r="I95" s="3">
        <f>SUM(E70:E95)</f>
        <v>21</v>
      </c>
      <c r="J95" s="10"/>
      <c r="K95" s="308"/>
      <c r="M95" s="27" t="s">
        <v>124</v>
      </c>
      <c r="N95" s="10"/>
      <c r="O95" s="10"/>
      <c r="P95" s="10"/>
      <c r="Q95" s="3">
        <v>64</v>
      </c>
      <c r="R95" s="10"/>
      <c r="S95" s="10"/>
      <c r="T95" s="36" t="s">
        <v>38</v>
      </c>
      <c r="U95" s="3">
        <f>SUM(Q70:Q95)</f>
        <v>133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Q24" sqref="Q2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10.71093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50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5" customHeight="1" thickBot="1" x14ac:dyDescent="0.3">
      <c r="A7" s="1" t="s">
        <v>7</v>
      </c>
      <c r="C7" s="3">
        <v>3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187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361</v>
      </c>
      <c r="F11" s="5"/>
      <c r="G11" s="53" t="s">
        <v>11</v>
      </c>
      <c r="H11" s="8"/>
      <c r="I11" s="9"/>
      <c r="J11" s="9"/>
      <c r="K11" s="61">
        <f>U32+U44+I66+I95+I111</f>
        <v>112</v>
      </c>
      <c r="M11" s="290"/>
      <c r="N11" s="291"/>
      <c r="O11" s="291"/>
      <c r="P11" s="58">
        <f>E11+K11</f>
        <v>473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76.321353065539114</v>
      </c>
      <c r="F13" s="5"/>
      <c r="G13" s="5"/>
      <c r="H13" s="5"/>
      <c r="I13" s="5"/>
      <c r="J13" s="11" t="s">
        <v>12</v>
      </c>
      <c r="K13" s="49">
        <f>K11*100/P11</f>
        <v>23.67864693446089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271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23</v>
      </c>
      <c r="D16" s="296"/>
      <c r="E16" s="297"/>
      <c r="F16" s="16">
        <f>G32</f>
        <v>36</v>
      </c>
      <c r="G16" s="238"/>
      <c r="H16" s="239"/>
      <c r="I16" s="15">
        <f>S32</f>
        <v>552</v>
      </c>
      <c r="J16" s="302"/>
      <c r="K16" s="303"/>
      <c r="L16" s="16">
        <f>U42</f>
        <v>76</v>
      </c>
      <c r="M16" s="256"/>
      <c r="N16" s="257"/>
      <c r="O16" s="17">
        <f>U44</f>
        <v>4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226</v>
      </c>
      <c r="S17" s="34">
        <v>30</v>
      </c>
      <c r="T17" s="35" t="s">
        <v>224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139</v>
      </c>
      <c r="N23" s="10"/>
      <c r="O23" s="10"/>
      <c r="P23" s="10"/>
      <c r="Q23" s="31">
        <v>19</v>
      </c>
      <c r="R23" s="3">
        <v>4</v>
      </c>
      <c r="S23" s="32">
        <f t="shared" si="1"/>
        <v>76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2</v>
      </c>
      <c r="F24" s="3">
        <v>3</v>
      </c>
      <c r="G24" s="32">
        <f t="shared" si="0"/>
        <v>6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f>12*9</f>
        <v>108</v>
      </c>
      <c r="R27" s="3">
        <v>1</v>
      </c>
      <c r="S27" s="32">
        <f t="shared" si="1"/>
        <v>108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12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184</v>
      </c>
      <c r="T30" s="36" t="s">
        <v>38</v>
      </c>
      <c r="U30" s="3">
        <f>SUM(S21:S23)+(S27+S28)</f>
        <v>184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36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552</v>
      </c>
      <c r="T32" s="36" t="s">
        <v>41</v>
      </c>
      <c r="U32" s="3">
        <f>SUM(S24:S26)+SUM(S27:S28)</f>
        <v>108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68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4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4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8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76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23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80</v>
      </c>
      <c r="R44" s="10"/>
      <c r="S44" s="10"/>
      <c r="T44" s="36" t="s">
        <v>41</v>
      </c>
      <c r="U44" s="3">
        <f>Q38+Q40+Q42</f>
        <v>4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/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>
        <v>8</v>
      </c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68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0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76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>
        <v>1</v>
      </c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>
        <v>3</v>
      </c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 t="s">
        <v>323</v>
      </c>
      <c r="N79" s="10"/>
      <c r="O79" s="10"/>
      <c r="P79" s="10"/>
      <c r="Q79" s="3">
        <v>2</v>
      </c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308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308"/>
      <c r="M95" s="27" t="s">
        <v>124</v>
      </c>
      <c r="N95" s="10"/>
      <c r="O95" s="10"/>
      <c r="P95" s="10"/>
      <c r="Q95" s="3">
        <v>19</v>
      </c>
      <c r="R95" s="10"/>
      <c r="S95" s="10"/>
      <c r="T95" s="36" t="s">
        <v>38</v>
      </c>
      <c r="U95" s="3">
        <f>SUM(Q70:Q95)</f>
        <v>25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W17" sqref="W1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.75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51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5" customHeight="1" thickBot="1" x14ac:dyDescent="0.3">
      <c r="A7" s="1" t="s">
        <v>7</v>
      </c>
      <c r="C7" s="3">
        <v>2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187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31</v>
      </c>
      <c r="F11" s="5"/>
      <c r="G11" s="53" t="s">
        <v>11</v>
      </c>
      <c r="H11" s="8"/>
      <c r="I11" s="9"/>
      <c r="J11" s="9"/>
      <c r="K11" s="61">
        <f>U32+U44+I66+I95+I111</f>
        <v>8</v>
      </c>
      <c r="M11" s="290"/>
      <c r="N11" s="291"/>
      <c r="O11" s="291"/>
      <c r="P11" s="58">
        <f>E11+K11</f>
        <v>39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79.487179487179489</v>
      </c>
      <c r="F13" s="5"/>
      <c r="G13" s="5"/>
      <c r="H13" s="5"/>
      <c r="I13" s="5"/>
      <c r="J13" s="11" t="s">
        <v>12</v>
      </c>
      <c r="K13" s="49">
        <f>K11*100/P11</f>
        <v>20.512820512820515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271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23</v>
      </c>
      <c r="D16" s="296"/>
      <c r="E16" s="297"/>
      <c r="F16" s="16">
        <f>G32</f>
        <v>22</v>
      </c>
      <c r="G16" s="238"/>
      <c r="H16" s="239"/>
      <c r="I16" s="15">
        <f>S32</f>
        <v>0</v>
      </c>
      <c r="J16" s="302"/>
      <c r="K16" s="303"/>
      <c r="L16" s="16">
        <f>U42</f>
        <v>5</v>
      </c>
      <c r="M16" s="256"/>
      <c r="N16" s="257"/>
      <c r="O16" s="17">
        <f>U44</f>
        <v>2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227</v>
      </c>
      <c r="S17" s="34">
        <v>40</v>
      </c>
      <c r="T17" s="35" t="s">
        <v>231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24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3</v>
      </c>
      <c r="F24" s="3">
        <v>3</v>
      </c>
      <c r="G24" s="32">
        <f t="shared" si="0"/>
        <v>9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11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22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5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2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6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5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23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7</v>
      </c>
      <c r="R44" s="10"/>
      <c r="S44" s="10"/>
      <c r="T44" s="36" t="s">
        <v>41</v>
      </c>
      <c r="U44" s="3">
        <f>Q38+Q40+Q42</f>
        <v>2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>
        <v>2</v>
      </c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5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>
        <v>4</v>
      </c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6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5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>
        <v>1</v>
      </c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>
        <v>2</v>
      </c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 t="s">
        <v>302</v>
      </c>
      <c r="N79" s="10"/>
      <c r="O79" s="10"/>
      <c r="P79" s="10"/>
      <c r="Q79" s="3">
        <v>1</v>
      </c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308"/>
      <c r="M80" s="27" t="s">
        <v>324</v>
      </c>
      <c r="N80" s="10"/>
      <c r="O80" s="10"/>
      <c r="P80" s="10"/>
      <c r="Q80" s="3">
        <v>1</v>
      </c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308"/>
      <c r="M95" s="27" t="s">
        <v>124</v>
      </c>
      <c r="N95" s="10"/>
      <c r="O95" s="10"/>
      <c r="P95" s="10"/>
      <c r="Q95" s="3">
        <v>15</v>
      </c>
      <c r="R95" s="10"/>
      <c r="S95" s="10"/>
      <c r="T95" s="36" t="s">
        <v>38</v>
      </c>
      <c r="U95" s="3">
        <f>SUM(Q70:Q95)</f>
        <v>20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>
        <v>1</v>
      </c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1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R16" sqref="R16:T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10.1406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.75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52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" customHeight="1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5" customHeight="1" thickBot="1" x14ac:dyDescent="0.3">
      <c r="A7" s="1" t="s">
        <v>7</v>
      </c>
      <c r="C7" s="3">
        <v>4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187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5" customHeight="1" x14ac:dyDescent="0.25">
      <c r="A8" s="1"/>
      <c r="C8" s="4"/>
      <c r="D8" s="5"/>
      <c r="E8" s="200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192</v>
      </c>
      <c r="F11" s="5"/>
      <c r="G11" s="53" t="s">
        <v>11</v>
      </c>
      <c r="H11" s="8"/>
      <c r="I11" s="9"/>
      <c r="J11" s="9"/>
      <c r="K11" s="61">
        <f>U32+U44+I66+I95+I111</f>
        <v>106</v>
      </c>
      <c r="M11" s="290"/>
      <c r="N11" s="291"/>
      <c r="O11" s="291"/>
      <c r="P11" s="58">
        <f>E11+K11</f>
        <v>298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64.429530201342288</v>
      </c>
      <c r="F13" s="5"/>
      <c r="G13" s="5"/>
      <c r="H13" s="5"/>
      <c r="I13" s="5"/>
      <c r="J13" s="11" t="s">
        <v>12</v>
      </c>
      <c r="K13" s="49">
        <f>K11*100/P11</f>
        <v>35.570469798657719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271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29</v>
      </c>
      <c r="D16" s="296"/>
      <c r="E16" s="297"/>
      <c r="F16" s="16">
        <f>G32</f>
        <v>68</v>
      </c>
      <c r="G16" s="238"/>
      <c r="H16" s="239"/>
      <c r="I16" s="15">
        <f>S32</f>
        <v>352</v>
      </c>
      <c r="J16" s="302"/>
      <c r="K16" s="303"/>
      <c r="L16" s="16">
        <f>U42</f>
        <v>21</v>
      </c>
      <c r="M16" s="256"/>
      <c r="N16" s="257"/>
      <c r="O16" s="17">
        <f>U44</f>
        <v>5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227</v>
      </c>
      <c r="S17" s="34">
        <v>30</v>
      </c>
      <c r="T17" s="35" t="s">
        <v>224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2</v>
      </c>
      <c r="R21" s="29">
        <v>6</v>
      </c>
      <c r="S21" s="30">
        <f>Q21*R21</f>
        <v>12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1</v>
      </c>
      <c r="R22" s="3">
        <v>5</v>
      </c>
      <c r="S22" s="32">
        <f t="shared" ref="S22:S28" si="1">Q22*R22</f>
        <v>5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24</v>
      </c>
      <c r="N23" s="10"/>
      <c r="O23" s="10"/>
      <c r="P23" s="10"/>
      <c r="Q23" s="31">
        <v>2</v>
      </c>
      <c r="R23" s="3">
        <v>4</v>
      </c>
      <c r="S23" s="32">
        <f t="shared" si="1"/>
        <v>8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2</v>
      </c>
      <c r="F24" s="3">
        <v>3</v>
      </c>
      <c r="G24" s="32">
        <f t="shared" si="0"/>
        <v>6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1</v>
      </c>
      <c r="R24" s="3">
        <v>3</v>
      </c>
      <c r="S24" s="32">
        <f t="shared" si="1"/>
        <v>3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f>12*5</f>
        <v>60</v>
      </c>
      <c r="R28" s="34">
        <v>1</v>
      </c>
      <c r="S28" s="35">
        <f t="shared" si="1"/>
        <v>60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17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88</v>
      </c>
      <c r="T30" s="36" t="s">
        <v>38</v>
      </c>
      <c r="U30" s="3">
        <f>SUM(S21:S23)+(S27+S28)</f>
        <v>85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68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352</v>
      </c>
      <c r="T32" s="36" t="s">
        <v>41</v>
      </c>
      <c r="U32" s="3">
        <f>SUM(S24:S26)+SUM(S27:S28)</f>
        <v>63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15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5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27"/>
      <c r="C39" s="10"/>
      <c r="D39" s="10"/>
      <c r="E39" s="3">
        <v>5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6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21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29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26</v>
      </c>
      <c r="R44" s="10"/>
      <c r="S44" s="10"/>
      <c r="T44" s="36" t="s">
        <v>41</v>
      </c>
      <c r="U44" s="3">
        <f>Q38+Q40+Q42</f>
        <v>5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>
        <v>5</v>
      </c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>
        <v>6</v>
      </c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15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>
        <v>17</v>
      </c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>
        <v>7</v>
      </c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29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21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ht="12.75" customHeight="1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>
        <v>1</v>
      </c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>
        <v>1</v>
      </c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>
        <v>3</v>
      </c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>
        <v>1</v>
      </c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>
        <v>1</v>
      </c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>
        <v>4</v>
      </c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 t="s">
        <v>239</v>
      </c>
      <c r="N79" s="10"/>
      <c r="O79" s="10"/>
      <c r="P79" s="10"/>
      <c r="Q79" s="3"/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308"/>
      <c r="M80" s="27" t="s">
        <v>249</v>
      </c>
      <c r="N80" s="10"/>
      <c r="O80" s="10"/>
      <c r="P80" s="10"/>
      <c r="Q80" s="3">
        <v>5</v>
      </c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 t="s">
        <v>304</v>
      </c>
      <c r="N81" s="10"/>
      <c r="O81" s="10"/>
      <c r="P81" s="10"/>
      <c r="Q81" s="3">
        <v>9</v>
      </c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>
        <v>1</v>
      </c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>
        <v>1</v>
      </c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>
        <v>2</v>
      </c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>
        <v>2</v>
      </c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>
        <v>2</v>
      </c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1</v>
      </c>
      <c r="F95" s="10"/>
      <c r="G95" s="10"/>
      <c r="H95" s="36" t="s">
        <v>41</v>
      </c>
      <c r="I95" s="3">
        <f>SUM(E70:E95)</f>
        <v>8</v>
      </c>
      <c r="J95" s="10"/>
      <c r="K95" s="308"/>
      <c r="M95" s="27" t="s">
        <v>124</v>
      </c>
      <c r="N95" s="10"/>
      <c r="O95" s="10"/>
      <c r="P95" s="10"/>
      <c r="Q95" s="3">
        <v>38</v>
      </c>
      <c r="R95" s="10"/>
      <c r="S95" s="10"/>
      <c r="T95" s="36" t="s">
        <v>38</v>
      </c>
      <c r="U95" s="3">
        <f>SUM(Q70:Q95)</f>
        <v>64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>
        <v>1</v>
      </c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>
        <v>1</v>
      </c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1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1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T22" sqref="T22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10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53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5" customHeight="1" thickBot="1" x14ac:dyDescent="0.3">
      <c r="A7" s="1" t="s">
        <v>7</v>
      </c>
      <c r="C7" s="3">
        <v>2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187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103</v>
      </c>
      <c r="F11" s="5"/>
      <c r="G11" s="53" t="s">
        <v>11</v>
      </c>
      <c r="H11" s="8"/>
      <c r="I11" s="9"/>
      <c r="J11" s="9"/>
      <c r="K11" s="61">
        <f>U32+U44+I66+I95+I111</f>
        <v>47</v>
      </c>
      <c r="M11" s="290"/>
      <c r="N11" s="291"/>
      <c r="O11" s="291"/>
      <c r="P11" s="58">
        <f>E11+K11</f>
        <v>150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68.666666666666671</v>
      </c>
      <c r="F13" s="5"/>
      <c r="G13" s="5"/>
      <c r="H13" s="5"/>
      <c r="I13" s="5"/>
      <c r="J13" s="11" t="s">
        <v>12</v>
      </c>
      <c r="K13" s="49">
        <f>K11*100/P11</f>
        <v>31.333333333333332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271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21</v>
      </c>
      <c r="D16" s="296"/>
      <c r="E16" s="297"/>
      <c r="F16" s="16">
        <f>G32</f>
        <v>16</v>
      </c>
      <c r="G16" s="238"/>
      <c r="H16" s="239"/>
      <c r="I16" s="15">
        <f>S32</f>
        <v>80</v>
      </c>
      <c r="J16" s="302"/>
      <c r="K16" s="303"/>
      <c r="L16" s="16">
        <f>U42</f>
        <v>3</v>
      </c>
      <c r="M16" s="256"/>
      <c r="N16" s="257"/>
      <c r="O16" s="17">
        <f>U44</f>
        <v>1</v>
      </c>
      <c r="R16" s="197" t="s">
        <v>219</v>
      </c>
      <c r="S16" s="198" t="s">
        <v>222</v>
      </c>
      <c r="T16" s="199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226</v>
      </c>
      <c r="S17" s="34">
        <v>24</v>
      </c>
      <c r="T17" s="35" t="s">
        <v>231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139</v>
      </c>
      <c r="N23" s="10"/>
      <c r="O23" s="10"/>
      <c r="P23" s="10"/>
      <c r="Q23" s="31">
        <v>3</v>
      </c>
      <c r="R23" s="3">
        <v>4</v>
      </c>
      <c r="S23" s="32">
        <f t="shared" si="1"/>
        <v>12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2</v>
      </c>
      <c r="F24" s="3">
        <v>3</v>
      </c>
      <c r="G24" s="32">
        <f t="shared" si="0"/>
        <v>6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1</v>
      </c>
      <c r="R26" s="3">
        <v>1</v>
      </c>
      <c r="S26" s="32">
        <f t="shared" si="1"/>
        <v>1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27</v>
      </c>
      <c r="R27" s="3">
        <v>1</v>
      </c>
      <c r="S27" s="32">
        <f t="shared" si="1"/>
        <v>27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8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40</v>
      </c>
      <c r="T30" s="36" t="s">
        <v>38</v>
      </c>
      <c r="U30" s="3">
        <f>SUM(S21:S23)+(S27+S28)</f>
        <v>39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16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80</v>
      </c>
      <c r="T32" s="36" t="s">
        <v>41</v>
      </c>
      <c r="U32" s="3">
        <f>SUM(S24:S26)+SUM(S27:S28)</f>
        <v>28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3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1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4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3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21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4</v>
      </c>
      <c r="R44" s="10"/>
      <c r="S44" s="10"/>
      <c r="T44" s="36" t="s">
        <v>41</v>
      </c>
      <c r="U44" s="3">
        <f>Q38+Q40+Q42</f>
        <v>1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>
        <v>1</v>
      </c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3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>
        <v>4</v>
      </c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5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3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ht="12.75" customHeight="1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>
        <v>1</v>
      </c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>
        <v>1</v>
      </c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>
        <v>1</v>
      </c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>
        <v>4</v>
      </c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>
        <v>10</v>
      </c>
      <c r="F79" s="10"/>
      <c r="G79" s="10"/>
      <c r="H79" s="10"/>
      <c r="I79" s="10"/>
      <c r="J79" s="10"/>
      <c r="K79" s="308"/>
      <c r="M79" s="27" t="s">
        <v>166</v>
      </c>
      <c r="N79" s="10"/>
      <c r="O79" s="10"/>
      <c r="P79" s="10"/>
      <c r="Q79" s="3"/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308"/>
      <c r="M80" s="27" t="s">
        <v>167</v>
      </c>
      <c r="N80" s="10"/>
      <c r="O80" s="10"/>
      <c r="P80" s="10"/>
      <c r="Q80" s="3">
        <v>3</v>
      </c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 t="s">
        <v>325</v>
      </c>
      <c r="N81" s="10"/>
      <c r="O81" s="10"/>
      <c r="P81" s="10"/>
      <c r="Q81" s="3">
        <v>3</v>
      </c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 t="s">
        <v>302</v>
      </c>
      <c r="N82" s="10"/>
      <c r="O82" s="10"/>
      <c r="P82" s="10"/>
      <c r="Q82" s="3">
        <v>24</v>
      </c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11</v>
      </c>
      <c r="J95" s="10"/>
      <c r="K95" s="308"/>
      <c r="M95" s="27" t="s">
        <v>124</v>
      </c>
      <c r="N95" s="10"/>
      <c r="O95" s="10"/>
      <c r="P95" s="10"/>
      <c r="Q95" s="3">
        <v>22</v>
      </c>
      <c r="R95" s="10"/>
      <c r="S95" s="10"/>
      <c r="T95" s="36" t="s">
        <v>38</v>
      </c>
      <c r="U95" s="3">
        <f>SUM(Q70:Q95)</f>
        <v>58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>
        <v>2</v>
      </c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2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0" orientation="portrait" horizontalDpi="300" verticalDpi="30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W17" sqref="W1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54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2.75" customHeight="1" thickBot="1" x14ac:dyDescent="0.3">
      <c r="A7" s="1" t="s">
        <v>7</v>
      </c>
      <c r="C7" s="3">
        <v>2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187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52</v>
      </c>
      <c r="F11" s="5"/>
      <c r="G11" s="53" t="s">
        <v>11</v>
      </c>
      <c r="H11" s="8"/>
      <c r="I11" s="9"/>
      <c r="J11" s="9"/>
      <c r="K11" s="61">
        <f>U32+U44+I66+I95+I111</f>
        <v>11</v>
      </c>
      <c r="M11" s="290"/>
      <c r="N11" s="291"/>
      <c r="O11" s="291"/>
      <c r="P11" s="58">
        <f>E11+K11</f>
        <v>63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82.539682539682545</v>
      </c>
      <c r="F13" s="5"/>
      <c r="G13" s="5"/>
      <c r="H13" s="5"/>
      <c r="I13" s="5"/>
      <c r="J13" s="11" t="s">
        <v>12</v>
      </c>
      <c r="K13" s="49">
        <f>K11*100/P11</f>
        <v>17.460317460317459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326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21</v>
      </c>
      <c r="D16" s="296"/>
      <c r="E16" s="297"/>
      <c r="F16" s="16">
        <f>G32</f>
        <v>16</v>
      </c>
      <c r="G16" s="238"/>
      <c r="H16" s="239"/>
      <c r="I16" s="15">
        <f>S32</f>
        <v>0</v>
      </c>
      <c r="J16" s="302"/>
      <c r="K16" s="303"/>
      <c r="L16" s="16">
        <f>U42</f>
        <v>13</v>
      </c>
      <c r="M16" s="256"/>
      <c r="N16" s="257"/>
      <c r="O16" s="17">
        <f>U44</f>
        <v>3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226</v>
      </c>
      <c r="S17" s="34">
        <v>30</v>
      </c>
      <c r="T17" s="35" t="s">
        <v>231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24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2</v>
      </c>
      <c r="F24" s="3">
        <v>3</v>
      </c>
      <c r="G24" s="32">
        <f t="shared" si="0"/>
        <v>6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8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16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13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3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4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13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21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16</v>
      </c>
      <c r="R44" s="10"/>
      <c r="S44" s="10"/>
      <c r="T44" s="36" t="s">
        <v>41</v>
      </c>
      <c r="U44" s="3">
        <f>Q38+Q40+Q42</f>
        <v>3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>
        <v>3</v>
      </c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13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>
        <v>4</v>
      </c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7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13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>
        <v>1</v>
      </c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>
        <v>7</v>
      </c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>
        <v>3</v>
      </c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 t="s">
        <v>302</v>
      </c>
      <c r="N79" s="10"/>
      <c r="O79" s="10"/>
      <c r="P79" s="10"/>
      <c r="Q79" s="3">
        <v>11</v>
      </c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308"/>
      <c r="M80" s="27" t="s">
        <v>310</v>
      </c>
      <c r="N80" s="10"/>
      <c r="O80" s="10"/>
      <c r="P80" s="10"/>
      <c r="Q80" s="3">
        <v>1</v>
      </c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1</v>
      </c>
      <c r="J95" s="10"/>
      <c r="K95" s="308"/>
      <c r="M95" s="27" t="s">
        <v>124</v>
      </c>
      <c r="N95" s="10"/>
      <c r="O95" s="10"/>
      <c r="P95" s="10"/>
      <c r="Q95" s="3">
        <v>4</v>
      </c>
      <c r="R95" s="10"/>
      <c r="S95" s="10"/>
      <c r="T95" s="36" t="s">
        <v>38</v>
      </c>
      <c r="U95" s="3">
        <f>SUM(Q70:Q95)</f>
        <v>26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V17" sqref="V1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71093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4.2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55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4.25" customHeight="1" thickBot="1" x14ac:dyDescent="0.3">
      <c r="A7" s="1" t="s">
        <v>7</v>
      </c>
      <c r="C7" s="3">
        <v>3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187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214</v>
      </c>
      <c r="F11" s="5"/>
      <c r="G11" s="53" t="s">
        <v>11</v>
      </c>
      <c r="H11" s="8"/>
      <c r="I11" s="9"/>
      <c r="J11" s="9"/>
      <c r="K11" s="61">
        <f>U32+U44+I66+I95+I111</f>
        <v>33</v>
      </c>
      <c r="M11" s="290"/>
      <c r="N11" s="291"/>
      <c r="O11" s="291"/>
      <c r="P11" s="58">
        <f>E11+K11</f>
        <v>247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86.639676113360323</v>
      </c>
      <c r="F13" s="5"/>
      <c r="G13" s="5"/>
      <c r="H13" s="5"/>
      <c r="I13" s="5"/>
      <c r="J13" s="11" t="s">
        <v>12</v>
      </c>
      <c r="K13" s="49">
        <f>K11*100/P11</f>
        <v>13.360323886639677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272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30</v>
      </c>
      <c r="D16" s="296"/>
      <c r="E16" s="297"/>
      <c r="F16" s="16">
        <f>G32</f>
        <v>72</v>
      </c>
      <c r="G16" s="238"/>
      <c r="H16" s="239"/>
      <c r="I16" s="15">
        <f>S32</f>
        <v>291</v>
      </c>
      <c r="J16" s="302"/>
      <c r="K16" s="303"/>
      <c r="L16" s="16">
        <f>U42</f>
        <v>22</v>
      </c>
      <c r="M16" s="256"/>
      <c r="N16" s="257"/>
      <c r="O16" s="17">
        <f>U44</f>
        <v>6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226</v>
      </c>
      <c r="S17" s="34">
        <v>30</v>
      </c>
      <c r="T17" s="35" t="s">
        <v>224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3</v>
      </c>
      <c r="R21" s="29">
        <v>6</v>
      </c>
      <c r="S21" s="30">
        <f>Q21*R21</f>
        <v>18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1</v>
      </c>
      <c r="R22" s="3">
        <v>5</v>
      </c>
      <c r="S22" s="32">
        <f t="shared" ref="S22:S28" si="1">Q22*R22</f>
        <v>5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308"/>
      <c r="L23" s="10"/>
      <c r="M23" s="27" t="s">
        <v>139</v>
      </c>
      <c r="N23" s="10"/>
      <c r="O23" s="10"/>
      <c r="P23" s="10"/>
      <c r="Q23" s="31">
        <v>15</v>
      </c>
      <c r="R23" s="3">
        <v>4</v>
      </c>
      <c r="S23" s="32">
        <f t="shared" si="1"/>
        <v>60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5</v>
      </c>
      <c r="F24" s="3">
        <v>3</v>
      </c>
      <c r="G24" s="32">
        <f t="shared" si="0"/>
        <v>15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2</v>
      </c>
      <c r="R26" s="3">
        <v>1</v>
      </c>
      <c r="S26" s="32">
        <f t="shared" si="1"/>
        <v>2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12</v>
      </c>
      <c r="R27" s="3">
        <v>1</v>
      </c>
      <c r="S27" s="32">
        <f t="shared" si="1"/>
        <v>12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24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97</v>
      </c>
      <c r="T30" s="36" t="s">
        <v>38</v>
      </c>
      <c r="U30" s="3">
        <f>SUM(S21:S23)+(S27+S28)</f>
        <v>95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72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291</v>
      </c>
      <c r="T32" s="36" t="s">
        <v>41</v>
      </c>
      <c r="U32" s="3">
        <f>SUM(S24:S26)+SUM(S27:S28)</f>
        <v>14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22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6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11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22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30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28</v>
      </c>
      <c r="R44" s="10"/>
      <c r="S44" s="10"/>
      <c r="T44" s="36" t="s">
        <v>41</v>
      </c>
      <c r="U44" s="3">
        <f>Q38+Q40+Q42</f>
        <v>6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>
        <v>6</v>
      </c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22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>
        <v>6</v>
      </c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12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22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>
        <v>4</v>
      </c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>
        <v>1</v>
      </c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>
        <v>3</v>
      </c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 t="s">
        <v>302</v>
      </c>
      <c r="N79" s="10"/>
      <c r="O79" s="10"/>
      <c r="P79" s="10"/>
      <c r="Q79" s="3">
        <v>2</v>
      </c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>
        <v>1</v>
      </c>
      <c r="F80" s="10"/>
      <c r="G80" s="10"/>
      <c r="H80" s="10"/>
      <c r="I80" s="10"/>
      <c r="J80" s="10"/>
      <c r="K80" s="308"/>
      <c r="M80" s="27" t="s">
        <v>310</v>
      </c>
      <c r="N80" s="10"/>
      <c r="O80" s="10"/>
      <c r="P80" s="10"/>
      <c r="Q80" s="3">
        <v>6</v>
      </c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>
        <v>7</v>
      </c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1</v>
      </c>
      <c r="J95" s="10"/>
      <c r="K95" s="308"/>
      <c r="M95" s="27" t="s">
        <v>124</v>
      </c>
      <c r="N95" s="10"/>
      <c r="O95" s="10"/>
      <c r="P95" s="10"/>
      <c r="Q95" s="3">
        <v>52</v>
      </c>
      <c r="R95" s="10"/>
      <c r="S95" s="10"/>
      <c r="T95" s="36" t="s">
        <v>38</v>
      </c>
      <c r="U95" s="3">
        <f>SUM(Q70:Q95)</f>
        <v>75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E53" sqref="E5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855468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56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4.25" customHeight="1" thickBot="1" x14ac:dyDescent="0.3">
      <c r="A7" s="1" t="s">
        <v>7</v>
      </c>
      <c r="C7" s="3"/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187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4.2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0</v>
      </c>
      <c r="F11" s="5"/>
      <c r="G11" s="53" t="s">
        <v>11</v>
      </c>
      <c r="H11" s="8"/>
      <c r="I11" s="9"/>
      <c r="J11" s="9"/>
      <c r="K11" s="61">
        <f>U32+U44+I66+I95+I111</f>
        <v>0</v>
      </c>
      <c r="M11" s="290"/>
      <c r="N11" s="291"/>
      <c r="O11" s="291"/>
      <c r="P11" s="58">
        <f>E11+K11</f>
        <v>0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 t="e">
        <f>E11*100/P11</f>
        <v>#DIV/0!</v>
      </c>
      <c r="F13" s="5"/>
      <c r="G13" s="5"/>
      <c r="H13" s="5"/>
      <c r="I13" s="5"/>
      <c r="J13" s="11" t="s">
        <v>12</v>
      </c>
      <c r="K13" s="49" t="e">
        <f>K11*100/P11</f>
        <v>#DIV/0!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273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0</v>
      </c>
      <c r="D16" s="296"/>
      <c r="E16" s="297"/>
      <c r="F16" s="16">
        <f>G32</f>
        <v>0</v>
      </c>
      <c r="G16" s="238"/>
      <c r="H16" s="239"/>
      <c r="I16" s="15">
        <f>S32</f>
        <v>0</v>
      </c>
      <c r="J16" s="302"/>
      <c r="K16" s="303"/>
      <c r="L16" s="16">
        <f>U42</f>
        <v>0</v>
      </c>
      <c r="M16" s="256"/>
      <c r="N16" s="257"/>
      <c r="O16" s="17">
        <f>U44</f>
        <v>0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24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0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0</v>
      </c>
      <c r="R44" s="10"/>
      <c r="S44" s="10"/>
      <c r="T44" s="36" t="s">
        <v>41</v>
      </c>
      <c r="U44" s="3">
        <f>Q38+Q40+Q42</f>
        <v>0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/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/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0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0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 t="s">
        <v>255</v>
      </c>
      <c r="N79" s="10"/>
      <c r="O79" s="10"/>
      <c r="P79" s="10"/>
      <c r="Q79" s="3"/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308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308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0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0" orientation="portrait" horizontalDpi="300" verticalDpi="30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sqref="A1:X11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.75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57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5" customHeight="1" thickBot="1" x14ac:dyDescent="0.3">
      <c r="A7" s="1" t="s">
        <v>7</v>
      </c>
      <c r="C7" s="3"/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187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0</v>
      </c>
      <c r="F11" s="5"/>
      <c r="G11" s="53" t="s">
        <v>11</v>
      </c>
      <c r="H11" s="8"/>
      <c r="I11" s="9"/>
      <c r="J11" s="9"/>
      <c r="K11" s="61">
        <f>U32+U44+I66+I95+I111</f>
        <v>0</v>
      </c>
      <c r="M11" s="290"/>
      <c r="N11" s="291"/>
      <c r="O11" s="291"/>
      <c r="P11" s="58">
        <f>E11+K11</f>
        <v>0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 t="e">
        <f>E11*100/P11</f>
        <v>#DIV/0!</v>
      </c>
      <c r="F13" s="5"/>
      <c r="G13" s="5"/>
      <c r="H13" s="5"/>
      <c r="I13" s="5"/>
      <c r="J13" s="11" t="s">
        <v>12</v>
      </c>
      <c r="K13" s="49" t="e">
        <f>K11*100/P11</f>
        <v>#DIV/0!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270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0</v>
      </c>
      <c r="D16" s="296"/>
      <c r="E16" s="297"/>
      <c r="F16" s="16">
        <f>G32</f>
        <v>0</v>
      </c>
      <c r="G16" s="238"/>
      <c r="H16" s="239"/>
      <c r="I16" s="15">
        <f>S32</f>
        <v>0</v>
      </c>
      <c r="J16" s="302"/>
      <c r="K16" s="303"/>
      <c r="L16" s="16">
        <f>U42</f>
        <v>0</v>
      </c>
      <c r="M16" s="256"/>
      <c r="N16" s="257"/>
      <c r="O16" s="17">
        <f>U44</f>
        <v>0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customHeight="1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129"/>
      <c r="J20" s="129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129"/>
      <c r="V20" s="129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129"/>
      <c r="J21" s="129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129"/>
      <c r="V21" s="129"/>
      <c r="W21" s="308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129"/>
      <c r="J22" s="129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129"/>
      <c r="V22" s="129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129"/>
      <c r="J23" s="129"/>
      <c r="K23" s="308"/>
      <c r="L23" s="10"/>
      <c r="M23" s="27" t="s">
        <v>24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129"/>
      <c r="V23" s="129"/>
      <c r="W23" s="308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129"/>
      <c r="J24" s="129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129"/>
      <c r="V24" s="129"/>
      <c r="W24" s="308"/>
    </row>
    <row r="25" spans="1:23" x14ac:dyDescent="0.25">
      <c r="A25" s="27" t="s">
        <v>28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129"/>
      <c r="J25" s="129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129"/>
      <c r="V25" s="129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129"/>
      <c r="J26" s="129"/>
      <c r="K26" s="308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129"/>
      <c r="V26" s="129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129"/>
      <c r="J27" s="129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129"/>
      <c r="V27" s="129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129"/>
      <c r="J28" s="129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129"/>
      <c r="V28" s="129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129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ht="15" customHeight="1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0</v>
      </c>
      <c r="V42" s="10"/>
      <c r="W42" s="310"/>
    </row>
    <row r="43" spans="1:23" x14ac:dyDescent="0.25">
      <c r="A43" s="23"/>
      <c r="B43" s="10"/>
      <c r="C43" s="10"/>
      <c r="D43" s="10"/>
      <c r="E43" s="129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129"/>
      <c r="R43" s="10"/>
      <c r="S43" s="10"/>
      <c r="T43" s="11"/>
      <c r="U43" s="129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0</v>
      </c>
      <c r="R44" s="10"/>
      <c r="S44" s="10"/>
      <c r="T44" s="36" t="s">
        <v>41</v>
      </c>
      <c r="U44" s="3">
        <f>Q38+Q40+Q42</f>
        <v>0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ht="15" customHeight="1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/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/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0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0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ht="12.75" customHeight="1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 t="s">
        <v>253</v>
      </c>
      <c r="N79" s="10"/>
      <c r="O79" s="10"/>
      <c r="P79" s="10"/>
      <c r="Q79" s="3"/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308"/>
      <c r="M80" s="27" t="s">
        <v>254</v>
      </c>
      <c r="N80" s="10"/>
      <c r="O80" s="10"/>
      <c r="P80" s="10"/>
      <c r="Q80" s="3"/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308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0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ht="15" customHeight="1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D7:K7"/>
    <mergeCell ref="M10:O12"/>
    <mergeCell ref="M7:N7"/>
    <mergeCell ref="O7:P7"/>
    <mergeCell ref="R9:W9"/>
    <mergeCell ref="R10:U10"/>
    <mergeCell ref="T14:V14"/>
    <mergeCell ref="A15:B17"/>
    <mergeCell ref="D15:E17"/>
    <mergeCell ref="G15:H17"/>
    <mergeCell ref="J15:K17"/>
    <mergeCell ref="M15:N1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G40" sqref="G40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5703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4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5" customHeight="1" thickBot="1" x14ac:dyDescent="0.3">
      <c r="A7" s="1" t="s">
        <v>7</v>
      </c>
      <c r="C7" s="3">
        <v>2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187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4.2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122</v>
      </c>
      <c r="F11" s="5"/>
      <c r="G11" s="53" t="s">
        <v>11</v>
      </c>
      <c r="H11" s="8"/>
      <c r="I11" s="9"/>
      <c r="J11" s="9"/>
      <c r="K11" s="61">
        <f>U32+U44+I66+I95+I111</f>
        <v>61</v>
      </c>
      <c r="M11" s="290"/>
      <c r="N11" s="291"/>
      <c r="O11" s="291"/>
      <c r="P11" s="58">
        <f>E11+K11</f>
        <v>183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66.666666666666671</v>
      </c>
      <c r="F13" s="5"/>
      <c r="G13" s="5"/>
      <c r="H13" s="5"/>
      <c r="I13" s="5"/>
      <c r="J13" s="11" t="s">
        <v>12</v>
      </c>
      <c r="K13" s="49">
        <f>K11*100/P11</f>
        <v>33.333333333333336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271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23</v>
      </c>
      <c r="D16" s="296"/>
      <c r="E16" s="297"/>
      <c r="F16" s="16">
        <f>G32</f>
        <v>16</v>
      </c>
      <c r="G16" s="238"/>
      <c r="H16" s="239"/>
      <c r="I16" s="15">
        <f>S32</f>
        <v>184</v>
      </c>
      <c r="J16" s="302"/>
      <c r="K16" s="303"/>
      <c r="L16" s="16">
        <f>U42</f>
        <v>9</v>
      </c>
      <c r="M16" s="256"/>
      <c r="N16" s="257"/>
      <c r="O16" s="17">
        <f>U44</f>
        <v>4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227</v>
      </c>
      <c r="S17" s="34">
        <v>12</v>
      </c>
      <c r="T17" s="35" t="s">
        <v>224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2</v>
      </c>
      <c r="R21" s="29">
        <v>6</v>
      </c>
      <c r="S21" s="30">
        <f>Q21*R21</f>
        <v>12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139</v>
      </c>
      <c r="N23" s="10"/>
      <c r="O23" s="10"/>
      <c r="P23" s="10"/>
      <c r="Q23" s="31">
        <v>8</v>
      </c>
      <c r="R23" s="3">
        <v>4</v>
      </c>
      <c r="S23" s="32">
        <f t="shared" si="1"/>
        <v>32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2</v>
      </c>
      <c r="F24" s="3">
        <v>3</v>
      </c>
      <c r="G24" s="32">
        <f t="shared" si="0"/>
        <v>6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48</v>
      </c>
      <c r="R27" s="3">
        <v>1</v>
      </c>
      <c r="S27" s="32">
        <f t="shared" si="1"/>
        <v>48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8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92</v>
      </c>
      <c r="T30" s="36" t="s">
        <v>38</v>
      </c>
      <c r="U30" s="3">
        <f>SUM(S21:S23)+(S27+S28)</f>
        <v>92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16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184</v>
      </c>
      <c r="T32" s="36" t="s">
        <v>41</v>
      </c>
      <c r="U32" s="3">
        <f>SUM(S24:S26)+SUM(S27:S28)</f>
        <v>48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9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4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6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9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23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13</v>
      </c>
      <c r="R44" s="10"/>
      <c r="S44" s="10"/>
      <c r="T44" s="36" t="s">
        <v>41</v>
      </c>
      <c r="U44" s="3">
        <f>Q38+Q40+Q42</f>
        <v>4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>
        <v>4</v>
      </c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9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308"/>
      <c r="M63" s="67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>
        <v>4</v>
      </c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8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9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 t="s">
        <v>143</v>
      </c>
      <c r="N79" s="10"/>
      <c r="O79" s="10"/>
      <c r="P79" s="10"/>
      <c r="Q79" s="3"/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308"/>
      <c r="M80" s="27" t="s">
        <v>280</v>
      </c>
      <c r="N80" s="10"/>
      <c r="O80" s="10"/>
      <c r="P80" s="10"/>
      <c r="Q80" s="3">
        <v>12</v>
      </c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308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12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>
        <v>1</v>
      </c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1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39" orientation="portrait" horizontalDpi="200" verticalDpi="20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sqref="A1:X11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58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5" customHeight="1" thickBot="1" x14ac:dyDescent="0.3">
      <c r="A7" s="1" t="s">
        <v>7</v>
      </c>
      <c r="C7" s="3"/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193</v>
      </c>
      <c r="N7" s="264"/>
      <c r="O7" s="265" t="s">
        <v>193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0</v>
      </c>
      <c r="F11" s="5"/>
      <c r="G11" s="53" t="s">
        <v>11</v>
      </c>
      <c r="H11" s="8"/>
      <c r="I11" s="9"/>
      <c r="J11" s="9"/>
      <c r="K11" s="61">
        <f>U32+U44+I66+I95+I111</f>
        <v>0</v>
      </c>
      <c r="M11" s="290"/>
      <c r="N11" s="291"/>
      <c r="O11" s="291"/>
      <c r="P11" s="58">
        <f>E11+K11</f>
        <v>0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 t="e">
        <f>E11*100/P11</f>
        <v>#DIV/0!</v>
      </c>
      <c r="F13" s="5"/>
      <c r="G13" s="5"/>
      <c r="H13" s="5"/>
      <c r="I13" s="5"/>
      <c r="J13" s="11" t="s">
        <v>12</v>
      </c>
      <c r="K13" s="49" t="e">
        <f>K11*100/P11</f>
        <v>#DIV/0!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271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91"/>
      <c r="R15" s="191"/>
      <c r="S15" s="191"/>
      <c r="T15" s="191"/>
      <c r="U15" s="191"/>
      <c r="V15" s="191"/>
      <c r="W15" s="191"/>
    </row>
    <row r="16" spans="1:24" ht="15.75" customHeight="1" x14ac:dyDescent="0.25">
      <c r="A16" s="238"/>
      <c r="B16" s="239"/>
      <c r="C16" s="15">
        <f>E44</f>
        <v>0</v>
      </c>
      <c r="D16" s="296"/>
      <c r="E16" s="297"/>
      <c r="F16" s="16">
        <f>G32</f>
        <v>0</v>
      </c>
      <c r="G16" s="238"/>
      <c r="H16" s="239"/>
      <c r="I16" s="15">
        <f>S32</f>
        <v>0</v>
      </c>
      <c r="J16" s="302"/>
      <c r="K16" s="303"/>
      <c r="L16" s="16">
        <f>U42</f>
        <v>0</v>
      </c>
      <c r="M16" s="256"/>
      <c r="N16" s="257"/>
      <c r="O16" s="17">
        <f>U44</f>
        <v>0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24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0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0</v>
      </c>
      <c r="R44" s="10"/>
      <c r="S44" s="10"/>
      <c r="T44" s="36" t="s">
        <v>41</v>
      </c>
      <c r="U44" s="3">
        <f>Q38+Q40+Q42</f>
        <v>0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/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/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0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0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 t="s">
        <v>256</v>
      </c>
      <c r="N79" s="10"/>
      <c r="O79" s="10"/>
      <c r="P79" s="10"/>
      <c r="Q79" s="3"/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308"/>
      <c r="M80" s="27" t="s">
        <v>257</v>
      </c>
      <c r="N80" s="10"/>
      <c r="O80" s="10"/>
      <c r="P80" s="10"/>
      <c r="Q80" s="3"/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 t="s">
        <v>258</v>
      </c>
      <c r="N81" s="10"/>
      <c r="O81" s="10"/>
      <c r="P81" s="10"/>
      <c r="Q81" s="3"/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308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0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R9:W9"/>
    <mergeCell ref="R10:U10"/>
    <mergeCell ref="T14:V14"/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D7:K7"/>
    <mergeCell ref="M10:O12"/>
    <mergeCell ref="A15:B17"/>
    <mergeCell ref="D15:E17"/>
    <mergeCell ref="G15:H17"/>
    <mergeCell ref="J15:K17"/>
    <mergeCell ref="M15:N1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  <legacyDrawing r:id="rId3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sqref="A1:X11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59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5" customHeight="1" thickBot="1" x14ac:dyDescent="0.3">
      <c r="A7" s="1" t="s">
        <v>7</v>
      </c>
      <c r="C7" s="3"/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193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0</v>
      </c>
      <c r="F11" s="5"/>
      <c r="G11" s="53" t="s">
        <v>11</v>
      </c>
      <c r="H11" s="8"/>
      <c r="I11" s="9"/>
      <c r="J11" s="9"/>
      <c r="K11" s="61">
        <f>U32+U44+I66+I95+I111</f>
        <v>0</v>
      </c>
      <c r="M11" s="290"/>
      <c r="N11" s="291"/>
      <c r="O11" s="291"/>
      <c r="P11" s="58">
        <f>E11+K11</f>
        <v>0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 t="e">
        <f>E11*100/P11</f>
        <v>#DIV/0!</v>
      </c>
      <c r="F13" s="5"/>
      <c r="G13" s="5"/>
      <c r="H13" s="5"/>
      <c r="I13" s="5"/>
      <c r="J13" s="11" t="s">
        <v>12</v>
      </c>
      <c r="K13" s="49" t="e">
        <f>K11*100/P11</f>
        <v>#DIV/0!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268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0</v>
      </c>
      <c r="D16" s="296"/>
      <c r="E16" s="297"/>
      <c r="F16" s="16">
        <f>G32</f>
        <v>0</v>
      </c>
      <c r="G16" s="238"/>
      <c r="H16" s="239"/>
      <c r="I16" s="15">
        <f>S32</f>
        <v>0</v>
      </c>
      <c r="J16" s="302"/>
      <c r="K16" s="303"/>
      <c r="L16" s="16">
        <f>U42</f>
        <v>0</v>
      </c>
      <c r="M16" s="256"/>
      <c r="N16" s="257"/>
      <c r="O16" s="17">
        <f>U44</f>
        <v>0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24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0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0</v>
      </c>
      <c r="R44" s="10"/>
      <c r="S44" s="10"/>
      <c r="T44" s="36" t="s">
        <v>41</v>
      </c>
      <c r="U44" s="3">
        <f>Q38+Q40+Q42</f>
        <v>0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/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/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0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0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308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308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0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  <legacy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sqref="A1:X11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42578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60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5" customHeight="1" thickBot="1" x14ac:dyDescent="0.3">
      <c r="A7" s="1" t="s">
        <v>7</v>
      </c>
      <c r="C7" s="3"/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193</v>
      </c>
      <c r="N7" s="264"/>
      <c r="O7" s="263" t="s">
        <v>193</v>
      </c>
      <c r="P7" s="264"/>
      <c r="Q7" s="68"/>
      <c r="R7" s="164"/>
      <c r="S7" s="164"/>
      <c r="T7" s="164"/>
      <c r="U7" s="164"/>
      <c r="V7" s="164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0</v>
      </c>
      <c r="F11" s="5"/>
      <c r="G11" s="53" t="s">
        <v>11</v>
      </c>
      <c r="H11" s="8"/>
      <c r="I11" s="9"/>
      <c r="J11" s="9"/>
      <c r="K11" s="61">
        <f>U32+U44+I66+I95+I111</f>
        <v>0</v>
      </c>
      <c r="M11" s="290"/>
      <c r="N11" s="291"/>
      <c r="O11" s="291"/>
      <c r="P11" s="58">
        <f>E11+K11</f>
        <v>0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 t="e">
        <f>E11*100/P11</f>
        <v>#DIV/0!</v>
      </c>
      <c r="F13" s="5"/>
      <c r="G13" s="5"/>
      <c r="H13" s="5"/>
      <c r="I13" s="5"/>
      <c r="J13" s="11" t="s">
        <v>12</v>
      </c>
      <c r="K13" s="49" t="e">
        <f>K11*100/P11</f>
        <v>#DIV/0!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270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0</v>
      </c>
      <c r="D16" s="296"/>
      <c r="E16" s="297"/>
      <c r="F16" s="16">
        <f>G32</f>
        <v>0</v>
      </c>
      <c r="G16" s="238"/>
      <c r="H16" s="239"/>
      <c r="I16" s="15">
        <f>S32</f>
        <v>0</v>
      </c>
      <c r="J16" s="302"/>
      <c r="K16" s="303"/>
      <c r="L16" s="16">
        <f>U42</f>
        <v>0</v>
      </c>
      <c r="M16" s="256"/>
      <c r="N16" s="257"/>
      <c r="O16" s="17">
        <f>U44</f>
        <v>0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24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0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0</v>
      </c>
      <c r="R44" s="10"/>
      <c r="S44" s="10"/>
      <c r="T44" s="36" t="s">
        <v>41</v>
      </c>
      <c r="U44" s="3">
        <f>Q38+Q40+Q42</f>
        <v>0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/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/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0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0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308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308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0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D26" sqref="D2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61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5" customHeight="1" thickBot="1" x14ac:dyDescent="0.3">
      <c r="A7" s="1" t="s">
        <v>7</v>
      </c>
      <c r="C7" s="3"/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193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0</v>
      </c>
      <c r="F11" s="5"/>
      <c r="G11" s="53" t="s">
        <v>11</v>
      </c>
      <c r="H11" s="8"/>
      <c r="I11" s="9"/>
      <c r="J11" s="9"/>
      <c r="K11" s="61">
        <f>U32+U44+I66+I95+I111</f>
        <v>0</v>
      </c>
      <c r="M11" s="290"/>
      <c r="N11" s="291"/>
      <c r="O11" s="291"/>
      <c r="P11" s="58">
        <f>E11+K11</f>
        <v>0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 t="e">
        <f>E11*100/P11</f>
        <v>#DIV/0!</v>
      </c>
      <c r="F13" s="5"/>
      <c r="G13" s="5"/>
      <c r="H13" s="5"/>
      <c r="I13" s="5"/>
      <c r="J13" s="11" t="s">
        <v>12</v>
      </c>
      <c r="K13" s="49" t="e">
        <f>K11*100/P11</f>
        <v>#DIV/0!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269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0</v>
      </c>
      <c r="D16" s="296"/>
      <c r="E16" s="297"/>
      <c r="F16" s="16">
        <f>G32</f>
        <v>0</v>
      </c>
      <c r="G16" s="238"/>
      <c r="H16" s="239"/>
      <c r="I16" s="15">
        <f>S32</f>
        <v>0</v>
      </c>
      <c r="J16" s="302"/>
      <c r="K16" s="303"/>
      <c r="L16" s="16">
        <f>U42</f>
        <v>0</v>
      </c>
      <c r="M16" s="256"/>
      <c r="N16" s="257"/>
      <c r="O16" s="17">
        <f>U44</f>
        <v>0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24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0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0</v>
      </c>
      <c r="R44" s="10"/>
      <c r="S44" s="10"/>
      <c r="T44" s="36" t="s">
        <v>41</v>
      </c>
      <c r="U44" s="3">
        <f>Q38+Q40+Q42</f>
        <v>0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/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>
        <v>0</v>
      </c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/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308"/>
      <c r="M63" s="23" t="s">
        <v>142</v>
      </c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308"/>
      <c r="M64" s="27" t="s">
        <v>163</v>
      </c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0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0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 t="s">
        <v>169</v>
      </c>
      <c r="N79" s="10"/>
      <c r="O79" s="10"/>
      <c r="P79" s="10"/>
      <c r="Q79" s="3"/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308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308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0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14"/>
  <sheetViews>
    <sheetView workbookViewId="0">
      <selection activeCell="J22" sqref="J22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62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4.25" customHeight="1" thickBot="1" x14ac:dyDescent="0.3">
      <c r="A7" s="1" t="s">
        <v>7</v>
      </c>
      <c r="C7" s="3"/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193</v>
      </c>
      <c r="N7" s="264"/>
      <c r="O7" s="265" t="s">
        <v>193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0</v>
      </c>
      <c r="F11" s="5"/>
      <c r="G11" s="53" t="s">
        <v>11</v>
      </c>
      <c r="H11" s="8"/>
      <c r="I11" s="9"/>
      <c r="J11" s="9"/>
      <c r="K11" s="61">
        <f>U32+U44+I66+I95+I111</f>
        <v>0</v>
      </c>
      <c r="M11" s="290"/>
      <c r="N11" s="291"/>
      <c r="O11" s="291"/>
      <c r="P11" s="58">
        <f>E11+K11</f>
        <v>0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 t="e">
        <f>E11*100/P11</f>
        <v>#DIV/0!</v>
      </c>
      <c r="F13" s="5"/>
      <c r="G13" s="5"/>
      <c r="H13" s="5"/>
      <c r="I13" s="5"/>
      <c r="J13" s="11" t="s">
        <v>12</v>
      </c>
      <c r="K13" s="49" t="e">
        <f>K11*100/P11</f>
        <v>#DIV/0!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268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0</v>
      </c>
      <c r="D16" s="296"/>
      <c r="E16" s="297"/>
      <c r="F16" s="16">
        <f>G32</f>
        <v>0</v>
      </c>
      <c r="G16" s="238"/>
      <c r="H16" s="239"/>
      <c r="I16" s="15">
        <f>S32</f>
        <v>0</v>
      </c>
      <c r="J16" s="302"/>
      <c r="K16" s="303"/>
      <c r="L16" s="16">
        <f>U42</f>
        <v>0</v>
      </c>
      <c r="M16" s="256"/>
      <c r="N16" s="257"/>
      <c r="O16" s="17">
        <f>U44</f>
        <v>0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24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308"/>
    </row>
    <row r="33" spans="1:27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7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7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7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0"/>
    </row>
    <row r="38" spans="1:27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0"/>
    </row>
    <row r="39" spans="1:27" x14ac:dyDescent="0.25">
      <c r="A39" s="27" t="s">
        <v>259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7" x14ac:dyDescent="0.25">
      <c r="A40" s="27" t="s">
        <v>49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7" x14ac:dyDescent="0.25">
      <c r="A41" s="27" t="s">
        <v>51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7" x14ac:dyDescent="0.25">
      <c r="A42" s="27" t="s">
        <v>53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0</v>
      </c>
      <c r="V42" s="10"/>
      <c r="W42" s="310"/>
    </row>
    <row r="43" spans="1:27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7" x14ac:dyDescent="0.25">
      <c r="A44" s="27" t="s">
        <v>55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0</v>
      </c>
      <c r="R44" s="10"/>
      <c r="S44" s="10"/>
      <c r="T44" s="36" t="s">
        <v>41</v>
      </c>
      <c r="U44" s="3">
        <f>Q38+Q40+Q42</f>
        <v>0</v>
      </c>
      <c r="V44" s="10"/>
      <c r="W44" s="310"/>
    </row>
    <row r="45" spans="1:27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  <c r="Y45" s="106"/>
      <c r="Z45" s="106"/>
      <c r="AA45" s="106"/>
    </row>
    <row r="46" spans="1:27" x14ac:dyDescent="0.25">
      <c r="Y46" s="106"/>
      <c r="Z46" s="107"/>
      <c r="AA46" s="106"/>
    </row>
    <row r="47" spans="1:27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  <c r="Y47" s="106"/>
      <c r="Z47" s="106"/>
      <c r="AA47" s="106"/>
    </row>
    <row r="48" spans="1:27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  <c r="Y48" s="106"/>
      <c r="Z48" s="107"/>
      <c r="AA48" s="106"/>
    </row>
    <row r="49" spans="1:27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  <c r="Y49" s="106"/>
      <c r="Z49" s="106"/>
      <c r="AA49" s="106"/>
    </row>
    <row r="50" spans="1:27" x14ac:dyDescent="0.25">
      <c r="A50" s="27" t="s">
        <v>61</v>
      </c>
      <c r="B50" s="10"/>
      <c r="C50" s="10"/>
      <c r="D50" s="10"/>
      <c r="E50" s="3"/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  <c r="Y50" s="106"/>
      <c r="Z50" s="106"/>
      <c r="AA50" s="106"/>
    </row>
    <row r="51" spans="1:27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7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7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7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7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7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7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7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/>
      <c r="R58" s="10"/>
      <c r="S58" s="10"/>
      <c r="T58" s="10"/>
      <c r="U58" s="10"/>
      <c r="V58" s="10"/>
      <c r="W58" s="308"/>
    </row>
    <row r="59" spans="1:27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7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7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7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7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308"/>
      <c r="M63" s="23" t="s">
        <v>170</v>
      </c>
      <c r="P63" s="10"/>
      <c r="Q63" s="3"/>
      <c r="R63" s="10"/>
      <c r="S63" s="10"/>
      <c r="T63" s="10"/>
      <c r="U63" s="10"/>
      <c r="V63" s="10"/>
      <c r="W63" s="308"/>
    </row>
    <row r="64" spans="1:27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0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0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308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308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0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X18" sqref="X18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.75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63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5.75" thickBot="1" x14ac:dyDescent="0.3">
      <c r="A7" s="1" t="s">
        <v>7</v>
      </c>
      <c r="C7" s="3"/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187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x14ac:dyDescent="0.25">
      <c r="A8" s="1"/>
      <c r="C8" s="4"/>
      <c r="D8" s="130"/>
      <c r="F8" s="130"/>
      <c r="G8" s="130"/>
      <c r="H8" s="130"/>
      <c r="I8" s="130"/>
      <c r="J8" s="130"/>
      <c r="K8" s="130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130"/>
      <c r="D9" s="130"/>
      <c r="E9" s="130"/>
      <c r="F9" s="130"/>
      <c r="G9" s="130"/>
      <c r="H9" s="130"/>
      <c r="I9" s="130"/>
      <c r="J9" s="130"/>
      <c r="K9" s="130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x14ac:dyDescent="0.25">
      <c r="A10" s="42"/>
      <c r="B10" s="43"/>
      <c r="C10" s="44"/>
      <c r="D10" s="44"/>
      <c r="E10" s="63"/>
      <c r="F10" s="130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0</v>
      </c>
      <c r="F11" s="130"/>
      <c r="G11" s="53" t="s">
        <v>11</v>
      </c>
      <c r="H11" s="8"/>
      <c r="I11" s="9"/>
      <c r="J11" s="9"/>
      <c r="K11" s="61">
        <f>U32+U44+I66+I95+I111</f>
        <v>0</v>
      </c>
      <c r="M11" s="290"/>
      <c r="N11" s="291"/>
      <c r="O11" s="291"/>
      <c r="P11" s="58">
        <f>E11+K11</f>
        <v>0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130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x14ac:dyDescent="0.25">
      <c r="A13" s="1"/>
      <c r="C13" s="130"/>
      <c r="D13" s="11" t="s">
        <v>12</v>
      </c>
      <c r="E13" s="41" t="e">
        <f>E11*100/P11</f>
        <v>#DIV/0!</v>
      </c>
      <c r="F13" s="130"/>
      <c r="G13" s="130"/>
      <c r="H13" s="130"/>
      <c r="I13" s="130"/>
      <c r="J13" s="11" t="s">
        <v>12</v>
      </c>
      <c r="K13" s="49" t="e">
        <f>K11*100/P11</f>
        <v>#DIV/0!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.75" thickBot="1" x14ac:dyDescent="0.3">
      <c r="A14" s="1"/>
      <c r="C14" s="130"/>
      <c r="D14" s="130"/>
      <c r="E14" s="12"/>
      <c r="F14" s="130"/>
      <c r="G14" s="130"/>
      <c r="H14" s="130"/>
      <c r="I14" s="130"/>
      <c r="J14" s="130"/>
      <c r="K14" s="12"/>
      <c r="R14" s="174" t="s">
        <v>261</v>
      </c>
      <c r="S14" s="175"/>
      <c r="T14" s="281" t="s">
        <v>270</v>
      </c>
      <c r="U14" s="282"/>
      <c r="V14" s="283"/>
      <c r="W14" s="68"/>
      <c r="X14" s="68"/>
    </row>
    <row r="15" spans="1:24" ht="18.75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8" x14ac:dyDescent="0.25">
      <c r="A16" s="238"/>
      <c r="B16" s="239"/>
      <c r="C16" s="15">
        <f>E44</f>
        <v>0</v>
      </c>
      <c r="D16" s="296"/>
      <c r="E16" s="297"/>
      <c r="F16" s="16">
        <f>G32</f>
        <v>0</v>
      </c>
      <c r="G16" s="238"/>
      <c r="H16" s="239"/>
      <c r="I16" s="15">
        <f>S32</f>
        <v>0</v>
      </c>
      <c r="J16" s="302"/>
      <c r="K16" s="303"/>
      <c r="L16" s="16">
        <f>U42</f>
        <v>0</v>
      </c>
      <c r="M16" s="256"/>
      <c r="N16" s="257"/>
      <c r="O16" s="136">
        <f>U44</f>
        <v>0</v>
      </c>
      <c r="R16" s="131" t="s">
        <v>219</v>
      </c>
      <c r="S16" s="132" t="s">
        <v>222</v>
      </c>
      <c r="T16" s="133" t="s">
        <v>221</v>
      </c>
    </row>
    <row r="17" spans="1:23" ht="1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/>
      <c r="S17" s="34"/>
      <c r="T17" s="35"/>
    </row>
    <row r="18" spans="1:23" ht="15.75" thickBot="1" x14ac:dyDescent="0.3">
      <c r="A18" s="1"/>
      <c r="C18" s="130"/>
      <c r="D18" s="130"/>
      <c r="E18" s="130"/>
      <c r="F18" s="130"/>
      <c r="G18" s="130"/>
      <c r="H18" s="130"/>
      <c r="I18" s="130"/>
      <c r="J18" s="130"/>
      <c r="K18" s="130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130"/>
      <c r="J20" s="130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130"/>
      <c r="V20" s="130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130"/>
      <c r="J21" s="130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130"/>
      <c r="V21" s="130"/>
      <c r="W21" s="308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130"/>
      <c r="J22" s="130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130"/>
      <c r="V22" s="130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130"/>
      <c r="J23" s="130"/>
      <c r="K23" s="308"/>
      <c r="L23" s="10"/>
      <c r="M23" s="27" t="s">
        <v>24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130"/>
      <c r="V23" s="130"/>
      <c r="W23" s="308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130"/>
      <c r="J24" s="130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130"/>
      <c r="V24" s="130"/>
      <c r="W24" s="308"/>
    </row>
    <row r="25" spans="1:23" x14ac:dyDescent="0.25">
      <c r="A25" s="27" t="s">
        <v>28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130"/>
      <c r="J25" s="130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130"/>
      <c r="V25" s="130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130"/>
      <c r="J26" s="130"/>
      <c r="K26" s="308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130"/>
      <c r="V26" s="130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130"/>
      <c r="J27" s="130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130"/>
      <c r="V27" s="130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130"/>
      <c r="J28" s="130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130"/>
      <c r="V28" s="130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308"/>
    </row>
    <row r="31" spans="1:23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130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29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0</v>
      </c>
      <c r="V42" s="10"/>
      <c r="W42" s="310"/>
    </row>
    <row r="43" spans="1:23" x14ac:dyDescent="0.25">
      <c r="A43" s="23"/>
      <c r="B43" s="10"/>
      <c r="C43" s="10"/>
      <c r="D43" s="10"/>
      <c r="E43" s="130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130"/>
      <c r="R43" s="10"/>
      <c r="S43" s="10"/>
      <c r="T43" s="11"/>
      <c r="U43" s="130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0</v>
      </c>
      <c r="R44" s="10"/>
      <c r="S44" s="10"/>
      <c r="T44" s="36" t="s">
        <v>41</v>
      </c>
      <c r="U44" s="3">
        <f>Q38+Q40+Q42</f>
        <v>0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/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/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0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0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308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308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0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R9:W9"/>
    <mergeCell ref="R10:U10"/>
    <mergeCell ref="T14:V14"/>
    <mergeCell ref="D7:K7"/>
    <mergeCell ref="M7:N7"/>
    <mergeCell ref="O7:P7"/>
    <mergeCell ref="M10:O12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sqref="A1:X11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64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5.75" thickBot="1" x14ac:dyDescent="0.3">
      <c r="A7" s="1" t="s">
        <v>7</v>
      </c>
      <c r="C7" s="3"/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193</v>
      </c>
      <c r="N7" s="264"/>
      <c r="O7" s="265" t="s">
        <v>193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x14ac:dyDescent="0.25">
      <c r="A8" s="1"/>
      <c r="C8" s="4"/>
      <c r="D8" s="130"/>
      <c r="F8" s="130"/>
      <c r="G8" s="130"/>
      <c r="H8" s="130"/>
      <c r="I8" s="130"/>
      <c r="J8" s="130"/>
      <c r="K8" s="130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130"/>
      <c r="D9" s="130"/>
      <c r="E9" s="130"/>
      <c r="F9" s="130"/>
      <c r="G9" s="130"/>
      <c r="H9" s="130"/>
      <c r="I9" s="130"/>
      <c r="J9" s="130"/>
      <c r="K9" s="130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x14ac:dyDescent="0.25">
      <c r="A10" s="42"/>
      <c r="B10" s="43"/>
      <c r="C10" s="44"/>
      <c r="D10" s="44"/>
      <c r="E10" s="63"/>
      <c r="F10" s="130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0</v>
      </c>
      <c r="F11" s="130"/>
      <c r="G11" s="53" t="s">
        <v>11</v>
      </c>
      <c r="H11" s="8"/>
      <c r="I11" s="9"/>
      <c r="J11" s="9"/>
      <c r="K11" s="61">
        <f>U32+U44+I66+I95+I111</f>
        <v>0</v>
      </c>
      <c r="M11" s="290"/>
      <c r="N11" s="291"/>
      <c r="O11" s="291"/>
      <c r="P11" s="58">
        <f>E11+K11</f>
        <v>0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130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x14ac:dyDescent="0.25">
      <c r="A13" s="1"/>
      <c r="C13" s="130"/>
      <c r="D13" s="11" t="s">
        <v>12</v>
      </c>
      <c r="E13" s="41" t="e">
        <f>E11*100/P11</f>
        <v>#DIV/0!</v>
      </c>
      <c r="F13" s="130"/>
      <c r="G13" s="130"/>
      <c r="H13" s="130"/>
      <c r="I13" s="130"/>
      <c r="J13" s="11" t="s">
        <v>12</v>
      </c>
      <c r="K13" s="49" t="e">
        <f>K11*100/P11</f>
        <v>#DIV/0!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.75" thickBot="1" x14ac:dyDescent="0.3">
      <c r="A14" s="1"/>
      <c r="C14" s="130"/>
      <c r="D14" s="130"/>
      <c r="E14" s="12"/>
      <c r="F14" s="130"/>
      <c r="G14" s="130"/>
      <c r="H14" s="130"/>
      <c r="I14" s="130"/>
      <c r="J14" s="130"/>
      <c r="K14" s="12"/>
      <c r="R14" s="174" t="s">
        <v>261</v>
      </c>
      <c r="S14" s="175"/>
      <c r="T14" s="281" t="s">
        <v>270</v>
      </c>
      <c r="U14" s="282"/>
      <c r="V14" s="283"/>
      <c r="W14" s="68"/>
      <c r="X14" s="68"/>
    </row>
    <row r="15" spans="1:24" ht="18.75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8" x14ac:dyDescent="0.25">
      <c r="A16" s="238"/>
      <c r="B16" s="239"/>
      <c r="C16" s="15">
        <f>E44</f>
        <v>0</v>
      </c>
      <c r="D16" s="296"/>
      <c r="E16" s="297"/>
      <c r="F16" s="16">
        <f>G32</f>
        <v>0</v>
      </c>
      <c r="G16" s="238"/>
      <c r="H16" s="239"/>
      <c r="I16" s="15">
        <f>S32</f>
        <v>0</v>
      </c>
      <c r="J16" s="302"/>
      <c r="K16" s="303"/>
      <c r="L16" s="16">
        <f>U42</f>
        <v>0</v>
      </c>
      <c r="M16" s="256"/>
      <c r="N16" s="257"/>
      <c r="O16" s="136">
        <f>U44</f>
        <v>0</v>
      </c>
      <c r="R16" s="131" t="s">
        <v>219</v>
      </c>
      <c r="S16" s="132" t="s">
        <v>222</v>
      </c>
      <c r="T16" s="133" t="s">
        <v>221</v>
      </c>
    </row>
    <row r="17" spans="1:23" ht="18.75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/>
      <c r="S17" s="34"/>
      <c r="T17" s="35"/>
    </row>
    <row r="18" spans="1:23" ht="15.75" thickBot="1" x14ac:dyDescent="0.3">
      <c r="A18" s="1"/>
      <c r="C18" s="130"/>
      <c r="D18" s="130"/>
      <c r="E18" s="130"/>
      <c r="F18" s="130"/>
      <c r="G18" s="130"/>
      <c r="H18" s="130"/>
      <c r="I18" s="130"/>
      <c r="J18" s="130"/>
      <c r="K18" s="130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130"/>
      <c r="J20" s="130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130"/>
      <c r="V20" s="130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130"/>
      <c r="J21" s="130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130"/>
      <c r="V21" s="130"/>
      <c r="W21" s="308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130"/>
      <c r="J22" s="130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130"/>
      <c r="V22" s="130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130"/>
      <c r="J23" s="130"/>
      <c r="K23" s="308"/>
      <c r="L23" s="10"/>
      <c r="M23" s="27" t="s">
        <v>24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130"/>
      <c r="V23" s="130"/>
      <c r="W23" s="308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130"/>
      <c r="J24" s="130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130"/>
      <c r="V24" s="130"/>
      <c r="W24" s="308"/>
    </row>
    <row r="25" spans="1:23" x14ac:dyDescent="0.25">
      <c r="A25" s="27" t="s">
        <v>28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130"/>
      <c r="J25" s="130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130"/>
      <c r="V25" s="130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130"/>
      <c r="J26" s="130"/>
      <c r="K26" s="308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130"/>
      <c r="V26" s="130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130"/>
      <c r="J27" s="130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130"/>
      <c r="V27" s="130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130"/>
      <c r="J28" s="130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130"/>
      <c r="V28" s="130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308"/>
    </row>
    <row r="31" spans="1:23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130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29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0</v>
      </c>
      <c r="V42" s="10"/>
      <c r="W42" s="310"/>
    </row>
    <row r="43" spans="1:23" x14ac:dyDescent="0.25">
      <c r="A43" s="23"/>
      <c r="B43" s="10"/>
      <c r="C43" s="10"/>
      <c r="D43" s="10"/>
      <c r="E43" s="130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130"/>
      <c r="R43" s="10"/>
      <c r="S43" s="10"/>
      <c r="T43" s="11"/>
      <c r="U43" s="130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0</v>
      </c>
      <c r="R44" s="10"/>
      <c r="S44" s="10"/>
      <c r="T44" s="36" t="s">
        <v>41</v>
      </c>
      <c r="U44" s="3">
        <f>Q38+Q40+Q42</f>
        <v>0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/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/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0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0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 t="s">
        <v>260</v>
      </c>
      <c r="N79" s="10"/>
      <c r="O79" s="10"/>
      <c r="P79" s="10"/>
      <c r="Q79" s="3"/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308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308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0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R9:W9"/>
    <mergeCell ref="R10:U10"/>
    <mergeCell ref="T14:V14"/>
    <mergeCell ref="D7:K7"/>
    <mergeCell ref="M7:N7"/>
    <mergeCell ref="O7:P7"/>
    <mergeCell ref="M10:O12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sqref="A1:X1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71093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65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5.75" thickBot="1" x14ac:dyDescent="0.3">
      <c r="A7" s="1" t="s">
        <v>7</v>
      </c>
      <c r="C7" s="3"/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193</v>
      </c>
      <c r="N7" s="264"/>
      <c r="O7" s="265" t="s">
        <v>193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x14ac:dyDescent="0.25">
      <c r="A8" s="1"/>
      <c r="C8" s="4"/>
      <c r="D8" s="130"/>
      <c r="F8" s="130"/>
      <c r="G8" s="130"/>
      <c r="H8" s="130"/>
      <c r="I8" s="130"/>
      <c r="J8" s="130"/>
      <c r="K8" s="130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130"/>
      <c r="D9" s="130"/>
      <c r="E9" s="130"/>
      <c r="F9" s="130"/>
      <c r="G9" s="130"/>
      <c r="H9" s="130"/>
      <c r="I9" s="130"/>
      <c r="J9" s="130"/>
      <c r="K9" s="130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x14ac:dyDescent="0.25">
      <c r="A10" s="42"/>
      <c r="B10" s="43"/>
      <c r="C10" s="44"/>
      <c r="D10" s="44"/>
      <c r="E10" s="63"/>
      <c r="F10" s="130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0</v>
      </c>
      <c r="F11" s="130"/>
      <c r="G11" s="53" t="s">
        <v>11</v>
      </c>
      <c r="H11" s="8"/>
      <c r="I11" s="9"/>
      <c r="J11" s="9"/>
      <c r="K11" s="61">
        <f>U32+U44+I66+I95+I111</f>
        <v>0</v>
      </c>
      <c r="M11" s="290"/>
      <c r="N11" s="291"/>
      <c r="O11" s="291"/>
      <c r="P11" s="58">
        <f>E11+K11</f>
        <v>0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130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x14ac:dyDescent="0.25">
      <c r="A13" s="1"/>
      <c r="C13" s="130"/>
      <c r="D13" s="11" t="s">
        <v>12</v>
      </c>
      <c r="E13" s="41" t="e">
        <f>E11*100/P11</f>
        <v>#DIV/0!</v>
      </c>
      <c r="F13" s="130"/>
      <c r="G13" s="130"/>
      <c r="H13" s="130"/>
      <c r="I13" s="130"/>
      <c r="J13" s="11" t="s">
        <v>12</v>
      </c>
      <c r="K13" s="49" t="e">
        <f>K11*100/P11</f>
        <v>#DIV/0!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.75" thickBot="1" x14ac:dyDescent="0.3">
      <c r="A14" s="1"/>
      <c r="C14" s="130"/>
      <c r="D14" s="130"/>
      <c r="E14" s="12"/>
      <c r="F14" s="130"/>
      <c r="G14" s="130"/>
      <c r="H14" s="130"/>
      <c r="I14" s="130"/>
      <c r="J14" s="130"/>
      <c r="K14" s="12"/>
      <c r="R14" s="174" t="s">
        <v>261</v>
      </c>
      <c r="S14" s="175"/>
      <c r="T14" s="281" t="s">
        <v>270</v>
      </c>
      <c r="U14" s="282"/>
      <c r="V14" s="283"/>
      <c r="W14" s="68"/>
      <c r="X14" s="68"/>
    </row>
    <row r="15" spans="1:24" ht="18.75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" customHeight="1" x14ac:dyDescent="0.25">
      <c r="A16" s="238"/>
      <c r="B16" s="239"/>
      <c r="C16" s="15">
        <f>E44</f>
        <v>0</v>
      </c>
      <c r="D16" s="296"/>
      <c r="E16" s="297"/>
      <c r="F16" s="16">
        <f>G32</f>
        <v>0</v>
      </c>
      <c r="G16" s="238"/>
      <c r="H16" s="239"/>
      <c r="I16" s="15">
        <f>S32</f>
        <v>0</v>
      </c>
      <c r="J16" s="302"/>
      <c r="K16" s="303"/>
      <c r="L16" s="16">
        <f>U42</f>
        <v>0</v>
      </c>
      <c r="M16" s="256"/>
      <c r="N16" s="257"/>
      <c r="O16" s="136">
        <f>U44</f>
        <v>0</v>
      </c>
      <c r="R16" s="131" t="s">
        <v>219</v>
      </c>
      <c r="S16" s="132" t="s">
        <v>222</v>
      </c>
      <c r="T16" s="133" t="s">
        <v>221</v>
      </c>
    </row>
    <row r="17" spans="1:23" ht="1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/>
      <c r="S17" s="34"/>
      <c r="T17" s="35"/>
    </row>
    <row r="18" spans="1:23" ht="15.75" thickBot="1" x14ac:dyDescent="0.3">
      <c r="A18" s="1"/>
      <c r="C18" s="130"/>
      <c r="D18" s="130"/>
      <c r="E18" s="130"/>
      <c r="F18" s="130"/>
      <c r="G18" s="130"/>
      <c r="H18" s="130"/>
      <c r="I18" s="130"/>
      <c r="J18" s="130"/>
      <c r="K18" s="130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130"/>
      <c r="J20" s="130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130"/>
      <c r="V20" s="130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130"/>
      <c r="J21" s="130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130"/>
      <c r="V21" s="130"/>
      <c r="W21" s="308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130"/>
      <c r="J22" s="130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130"/>
      <c r="V22" s="130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130"/>
      <c r="J23" s="130"/>
      <c r="K23" s="308"/>
      <c r="L23" s="10"/>
      <c r="M23" s="27" t="s">
        <v>24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130"/>
      <c r="V23" s="130"/>
      <c r="W23" s="308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130"/>
      <c r="J24" s="130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130"/>
      <c r="V24" s="130"/>
      <c r="W24" s="308"/>
    </row>
    <row r="25" spans="1:23" x14ac:dyDescent="0.25">
      <c r="A25" s="27" t="s">
        <v>28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130"/>
      <c r="J25" s="130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130"/>
      <c r="V25" s="130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130"/>
      <c r="J26" s="130"/>
      <c r="K26" s="308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130"/>
      <c r="V26" s="130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130"/>
      <c r="J27" s="130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130"/>
      <c r="V27" s="130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130"/>
      <c r="J28" s="130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130"/>
      <c r="V28" s="130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308"/>
    </row>
    <row r="31" spans="1:23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130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29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0</v>
      </c>
      <c r="V42" s="10"/>
      <c r="W42" s="310"/>
    </row>
    <row r="43" spans="1:23" x14ac:dyDescent="0.25">
      <c r="A43" s="23"/>
      <c r="B43" s="10"/>
      <c r="C43" s="10"/>
      <c r="D43" s="10"/>
      <c r="E43" s="130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130"/>
      <c r="R43" s="10"/>
      <c r="S43" s="10"/>
      <c r="T43" s="11"/>
      <c r="U43" s="130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0</v>
      </c>
      <c r="R44" s="10"/>
      <c r="S44" s="10"/>
      <c r="T44" s="36" t="s">
        <v>41</v>
      </c>
      <c r="U44" s="3">
        <f>Q38+Q40+Q42</f>
        <v>0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/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/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0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0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308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308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0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R9:W9"/>
    <mergeCell ref="R10:U10"/>
    <mergeCell ref="T14:V14"/>
    <mergeCell ref="D7:K7"/>
    <mergeCell ref="M7:N7"/>
    <mergeCell ref="O7:P7"/>
    <mergeCell ref="M10:O12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Z22" sqref="Z22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66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5.75" thickBot="1" x14ac:dyDescent="0.3">
      <c r="A7" s="1" t="s">
        <v>7</v>
      </c>
      <c r="C7" s="3"/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193</v>
      </c>
      <c r="N7" s="264"/>
      <c r="O7" s="265" t="s">
        <v>193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x14ac:dyDescent="0.25">
      <c r="A8" s="1"/>
      <c r="C8" s="4"/>
      <c r="D8" s="130"/>
      <c r="F8" s="130"/>
      <c r="G8" s="130"/>
      <c r="H8" s="130"/>
      <c r="I8" s="130"/>
      <c r="J8" s="130"/>
      <c r="K8" s="130"/>
      <c r="Q8" s="68"/>
      <c r="R8" s="164"/>
      <c r="S8" s="164"/>
      <c r="T8" s="164"/>
      <c r="U8" s="164"/>
      <c r="V8" s="164"/>
      <c r="W8" s="68"/>
      <c r="X8" s="68"/>
    </row>
    <row r="9" spans="1:24" ht="15.75" thickBot="1" x14ac:dyDescent="0.3">
      <c r="A9" s="1"/>
      <c r="C9" s="130"/>
      <c r="D9" s="130"/>
      <c r="E9" s="130"/>
      <c r="F9" s="130"/>
      <c r="G9" s="130"/>
      <c r="H9" s="130"/>
      <c r="I9" s="130"/>
      <c r="J9" s="130"/>
      <c r="K9" s="130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x14ac:dyDescent="0.25">
      <c r="A10" s="42"/>
      <c r="B10" s="43"/>
      <c r="C10" s="44"/>
      <c r="D10" s="44"/>
      <c r="E10" s="63"/>
      <c r="F10" s="130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0</v>
      </c>
      <c r="F11" s="130"/>
      <c r="G11" s="53" t="s">
        <v>11</v>
      </c>
      <c r="H11" s="8"/>
      <c r="I11" s="9"/>
      <c r="J11" s="9"/>
      <c r="K11" s="61">
        <f>U32+U44+I66+I95+I111</f>
        <v>0</v>
      </c>
      <c r="M11" s="290"/>
      <c r="N11" s="291"/>
      <c r="O11" s="291"/>
      <c r="P11" s="58">
        <f>E11+K11</f>
        <v>0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130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x14ac:dyDescent="0.25">
      <c r="A13" s="1"/>
      <c r="C13" s="130"/>
      <c r="D13" s="11" t="s">
        <v>12</v>
      </c>
      <c r="E13" s="41" t="e">
        <f>E11*100/P11</f>
        <v>#DIV/0!</v>
      </c>
      <c r="F13" s="130"/>
      <c r="G13" s="130"/>
      <c r="H13" s="130"/>
      <c r="I13" s="130"/>
      <c r="J13" s="11" t="s">
        <v>12</v>
      </c>
      <c r="K13" s="49" t="e">
        <f>K11*100/P11</f>
        <v>#DIV/0!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.75" thickBot="1" x14ac:dyDescent="0.3">
      <c r="A14" s="1"/>
      <c r="C14" s="130"/>
      <c r="D14" s="130"/>
      <c r="E14" s="12"/>
      <c r="F14" s="130"/>
      <c r="G14" s="130"/>
      <c r="H14" s="130"/>
      <c r="I14" s="130"/>
      <c r="J14" s="130"/>
      <c r="K14" s="12"/>
      <c r="R14" s="174" t="s">
        <v>261</v>
      </c>
      <c r="S14" s="175"/>
      <c r="T14" s="281" t="s">
        <v>269</v>
      </c>
      <c r="U14" s="282"/>
      <c r="V14" s="283"/>
      <c r="W14" s="68"/>
      <c r="X14" s="68"/>
    </row>
    <row r="15" spans="1:24" ht="18.75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8" x14ac:dyDescent="0.25">
      <c r="A16" s="238"/>
      <c r="B16" s="239"/>
      <c r="C16" s="15">
        <f>E44</f>
        <v>0</v>
      </c>
      <c r="D16" s="296"/>
      <c r="E16" s="297"/>
      <c r="F16" s="16">
        <f>G32</f>
        <v>0</v>
      </c>
      <c r="G16" s="238"/>
      <c r="H16" s="239"/>
      <c r="I16" s="15">
        <f>S32</f>
        <v>0</v>
      </c>
      <c r="J16" s="302"/>
      <c r="K16" s="303"/>
      <c r="L16" s="16">
        <f>U42</f>
        <v>0</v>
      </c>
      <c r="M16" s="256"/>
      <c r="N16" s="257"/>
      <c r="O16" s="136">
        <f>U44</f>
        <v>0</v>
      </c>
      <c r="R16" s="131" t="s">
        <v>219</v>
      </c>
      <c r="S16" s="132" t="s">
        <v>222</v>
      </c>
      <c r="T16" s="133" t="s">
        <v>221</v>
      </c>
    </row>
    <row r="17" spans="1:23" ht="14.2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227</v>
      </c>
      <c r="S17" s="34">
        <v>20</v>
      </c>
      <c r="T17" s="35" t="s">
        <v>230</v>
      </c>
    </row>
    <row r="18" spans="1:23" ht="15.75" thickBot="1" x14ac:dyDescent="0.3">
      <c r="A18" s="1"/>
      <c r="C18" s="130"/>
      <c r="D18" s="130"/>
      <c r="E18" s="130"/>
      <c r="F18" s="130"/>
      <c r="G18" s="130"/>
      <c r="H18" s="130"/>
      <c r="I18" s="130"/>
      <c r="J18" s="130"/>
      <c r="K18" s="130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130"/>
      <c r="J20" s="130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130"/>
      <c r="V20" s="130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130"/>
      <c r="J21" s="130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130"/>
      <c r="V21" s="130"/>
      <c r="W21" s="308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130"/>
      <c r="J22" s="130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130"/>
      <c r="V22" s="130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130"/>
      <c r="J23" s="130"/>
      <c r="K23" s="308"/>
      <c r="L23" s="10"/>
      <c r="M23" s="27" t="s">
        <v>24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130"/>
      <c r="V23" s="130"/>
      <c r="W23" s="308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130"/>
      <c r="J24" s="130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130"/>
      <c r="V24" s="130"/>
      <c r="W24" s="308"/>
    </row>
    <row r="25" spans="1:23" x14ac:dyDescent="0.25">
      <c r="A25" s="27" t="s">
        <v>28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130"/>
      <c r="J25" s="130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130"/>
      <c r="V25" s="130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130"/>
      <c r="J26" s="130"/>
      <c r="K26" s="308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130"/>
      <c r="V26" s="130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130"/>
      <c r="J27" s="130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130"/>
      <c r="V27" s="130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130"/>
      <c r="J28" s="130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130"/>
      <c r="V28" s="130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308"/>
    </row>
    <row r="31" spans="1:23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130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29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0</v>
      </c>
      <c r="V42" s="10"/>
      <c r="W42" s="310"/>
    </row>
    <row r="43" spans="1:23" x14ac:dyDescent="0.25">
      <c r="A43" s="23"/>
      <c r="B43" s="10"/>
      <c r="C43" s="10"/>
      <c r="D43" s="10"/>
      <c r="E43" s="130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130"/>
      <c r="R43" s="10"/>
      <c r="S43" s="10"/>
      <c r="T43" s="11"/>
      <c r="U43" s="130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0</v>
      </c>
      <c r="R44" s="10"/>
      <c r="S44" s="10"/>
      <c r="T44" s="36" t="s">
        <v>41</v>
      </c>
      <c r="U44" s="3">
        <f>Q38+Q40+Q42</f>
        <v>0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/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/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0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0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308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308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0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R9:W9"/>
    <mergeCell ref="R10:U10"/>
    <mergeCell ref="T14:V14"/>
    <mergeCell ref="D7:K7"/>
    <mergeCell ref="M7:N7"/>
    <mergeCell ref="O7:P7"/>
    <mergeCell ref="M10:O12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Y11" sqref="Y11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285156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67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5.75" thickBot="1" x14ac:dyDescent="0.3">
      <c r="A7" s="1" t="s">
        <v>7</v>
      </c>
      <c r="C7" s="3"/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187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x14ac:dyDescent="0.25">
      <c r="A8" s="1"/>
      <c r="C8" s="4"/>
      <c r="D8" s="130"/>
      <c r="F8" s="130"/>
      <c r="G8" s="130"/>
      <c r="H8" s="130"/>
      <c r="I8" s="130"/>
      <c r="J8" s="130"/>
      <c r="K8" s="130"/>
      <c r="Q8" s="68"/>
      <c r="R8" s="164"/>
      <c r="S8" s="164"/>
      <c r="T8" s="164"/>
      <c r="U8" s="164"/>
      <c r="V8" s="164"/>
      <c r="W8" s="68"/>
      <c r="X8" s="68"/>
    </row>
    <row r="9" spans="1:24" ht="15.75" thickBot="1" x14ac:dyDescent="0.3">
      <c r="A9" s="1"/>
      <c r="C9" s="130"/>
      <c r="D9" s="130"/>
      <c r="E9" s="130"/>
      <c r="F9" s="130"/>
      <c r="G9" s="130"/>
      <c r="H9" s="130"/>
      <c r="I9" s="130"/>
      <c r="J9" s="130"/>
      <c r="K9" s="130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x14ac:dyDescent="0.25">
      <c r="A10" s="42"/>
      <c r="B10" s="43"/>
      <c r="C10" s="44"/>
      <c r="D10" s="44"/>
      <c r="E10" s="63"/>
      <c r="F10" s="130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0</v>
      </c>
      <c r="F11" s="130"/>
      <c r="G11" s="53" t="s">
        <v>11</v>
      </c>
      <c r="H11" s="8"/>
      <c r="I11" s="9"/>
      <c r="J11" s="9"/>
      <c r="K11" s="61">
        <f>U32+U44+I66+I95+I111</f>
        <v>0</v>
      </c>
      <c r="M11" s="290"/>
      <c r="N11" s="291"/>
      <c r="O11" s="291"/>
      <c r="P11" s="58">
        <f>E11+K11</f>
        <v>0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130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x14ac:dyDescent="0.25">
      <c r="A13" s="1"/>
      <c r="C13" s="130"/>
      <c r="D13" s="11" t="s">
        <v>12</v>
      </c>
      <c r="E13" s="41" t="e">
        <f>E11*100/P11</f>
        <v>#DIV/0!</v>
      </c>
      <c r="F13" s="130"/>
      <c r="G13" s="130"/>
      <c r="H13" s="130"/>
      <c r="I13" s="130"/>
      <c r="J13" s="11" t="s">
        <v>12</v>
      </c>
      <c r="K13" s="49" t="e">
        <f>K11*100/P11</f>
        <v>#DIV/0!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.75" thickBot="1" x14ac:dyDescent="0.3">
      <c r="A14" s="1"/>
      <c r="C14" s="130"/>
      <c r="D14" s="130"/>
      <c r="E14" s="12"/>
      <c r="F14" s="130"/>
      <c r="G14" s="130"/>
      <c r="H14" s="130"/>
      <c r="I14" s="130"/>
      <c r="J14" s="130"/>
      <c r="K14" s="12"/>
      <c r="R14" s="174" t="s">
        <v>261</v>
      </c>
      <c r="S14" s="175"/>
      <c r="T14" s="281" t="s">
        <v>270</v>
      </c>
      <c r="U14" s="282"/>
      <c r="V14" s="283"/>
      <c r="W14" s="68"/>
      <c r="X14" s="68"/>
    </row>
    <row r="15" spans="1:24" ht="18.75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8" x14ac:dyDescent="0.25">
      <c r="A16" s="238"/>
      <c r="B16" s="239"/>
      <c r="C16" s="15">
        <f>E44</f>
        <v>0</v>
      </c>
      <c r="D16" s="296"/>
      <c r="E16" s="297"/>
      <c r="F16" s="16">
        <f>G32</f>
        <v>0</v>
      </c>
      <c r="G16" s="238"/>
      <c r="H16" s="239"/>
      <c r="I16" s="15">
        <f>S32</f>
        <v>0</v>
      </c>
      <c r="J16" s="302"/>
      <c r="K16" s="303"/>
      <c r="L16" s="16">
        <f>U42</f>
        <v>0</v>
      </c>
      <c r="M16" s="256"/>
      <c r="N16" s="257"/>
      <c r="O16" s="136">
        <f>U44</f>
        <v>0</v>
      </c>
      <c r="R16" s="131" t="s">
        <v>219</v>
      </c>
      <c r="S16" s="132" t="s">
        <v>222</v>
      </c>
      <c r="T16" s="133" t="s">
        <v>221</v>
      </c>
    </row>
    <row r="17" spans="1:23" ht="1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/>
      <c r="S17" s="34"/>
      <c r="T17" s="35"/>
    </row>
    <row r="18" spans="1:23" ht="15.75" thickBot="1" x14ac:dyDescent="0.3">
      <c r="A18" s="1"/>
      <c r="C18" s="130"/>
      <c r="D18" s="130"/>
      <c r="E18" s="130"/>
      <c r="F18" s="130"/>
      <c r="G18" s="130"/>
      <c r="H18" s="130"/>
      <c r="I18" s="130"/>
      <c r="J18" s="130"/>
      <c r="K18" s="130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130"/>
      <c r="J20" s="130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130"/>
      <c r="V20" s="130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130"/>
      <c r="J21" s="130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130"/>
      <c r="V21" s="130"/>
      <c r="W21" s="308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130"/>
      <c r="J22" s="130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130"/>
      <c r="V22" s="130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130"/>
      <c r="J23" s="130"/>
      <c r="K23" s="308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130"/>
      <c r="V23" s="130"/>
      <c r="W23" s="308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130"/>
      <c r="J24" s="130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130"/>
      <c r="V24" s="130"/>
      <c r="W24" s="308"/>
    </row>
    <row r="25" spans="1:23" x14ac:dyDescent="0.25">
      <c r="A25" s="27" t="s">
        <v>28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130"/>
      <c r="J25" s="130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130"/>
      <c r="V25" s="130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130"/>
      <c r="J26" s="130"/>
      <c r="K26" s="308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130"/>
      <c r="V26" s="130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130"/>
      <c r="J27" s="130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130"/>
      <c r="V27" s="130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130"/>
      <c r="J28" s="130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130"/>
      <c r="V28" s="130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308"/>
    </row>
    <row r="31" spans="1:23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130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29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0</v>
      </c>
      <c r="V42" s="10"/>
      <c r="W42" s="310"/>
    </row>
    <row r="43" spans="1:23" x14ac:dyDescent="0.25">
      <c r="A43" s="23"/>
      <c r="B43" s="10"/>
      <c r="C43" s="10"/>
      <c r="D43" s="10"/>
      <c r="E43" s="130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130"/>
      <c r="R43" s="10"/>
      <c r="S43" s="10"/>
      <c r="T43" s="11"/>
      <c r="U43" s="130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0</v>
      </c>
      <c r="R44" s="10"/>
      <c r="S44" s="10"/>
      <c r="T44" s="36" t="s">
        <v>41</v>
      </c>
      <c r="U44" s="3">
        <f>Q38+Q40+Q42</f>
        <v>0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/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/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0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0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308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308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0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R9:W9"/>
    <mergeCell ref="R10:U10"/>
    <mergeCell ref="T14:V14"/>
    <mergeCell ref="D7:K7"/>
    <mergeCell ref="M7:N7"/>
    <mergeCell ref="O7:P7"/>
    <mergeCell ref="M10:O12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H39" sqref="H39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5703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5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5" customHeight="1" thickBot="1" x14ac:dyDescent="0.3">
      <c r="A7" s="1" t="s">
        <v>7</v>
      </c>
      <c r="C7" s="3">
        <v>3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187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192</v>
      </c>
      <c r="F11" s="5"/>
      <c r="G11" s="53" t="s">
        <v>11</v>
      </c>
      <c r="H11" s="8"/>
      <c r="I11" s="9"/>
      <c r="J11" s="9"/>
      <c r="K11" s="61">
        <f>U32+U44+I66+I95+I111</f>
        <v>66</v>
      </c>
      <c r="M11" s="290"/>
      <c r="N11" s="291"/>
      <c r="O11" s="291"/>
      <c r="P11" s="58">
        <f>E11+K11</f>
        <v>258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74.418604651162795</v>
      </c>
      <c r="F13" s="5"/>
      <c r="G13" s="5"/>
      <c r="H13" s="5"/>
      <c r="I13" s="5"/>
      <c r="J13" s="11" t="s">
        <v>12</v>
      </c>
      <c r="K13" s="49">
        <f>K11*100/P11</f>
        <v>25.581395348837209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271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23</v>
      </c>
      <c r="D16" s="296"/>
      <c r="E16" s="297"/>
      <c r="F16" s="16">
        <f>G32</f>
        <v>36</v>
      </c>
      <c r="G16" s="238"/>
      <c r="H16" s="239"/>
      <c r="I16" s="15">
        <f>S32</f>
        <v>393</v>
      </c>
      <c r="J16" s="302"/>
      <c r="K16" s="303"/>
      <c r="L16" s="16">
        <f>U42</f>
        <v>11</v>
      </c>
      <c r="M16" s="256"/>
      <c r="N16" s="257"/>
      <c r="O16" s="17">
        <f>U44</f>
        <v>5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225</v>
      </c>
      <c r="S17" s="34">
        <v>40</v>
      </c>
      <c r="T17" s="35" t="s">
        <v>224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4</v>
      </c>
      <c r="R22" s="3">
        <v>5</v>
      </c>
      <c r="S22" s="32">
        <f t="shared" ref="S22:S28" si="1">Q22*R22</f>
        <v>20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139</v>
      </c>
      <c r="N23" s="10"/>
      <c r="O23" s="10"/>
      <c r="P23" s="10"/>
      <c r="Q23" s="31">
        <v>18</v>
      </c>
      <c r="R23" s="3">
        <v>4</v>
      </c>
      <c r="S23" s="32">
        <f t="shared" si="1"/>
        <v>72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2</v>
      </c>
      <c r="F24" s="3">
        <v>3</v>
      </c>
      <c r="G24" s="32">
        <f t="shared" si="0"/>
        <v>6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3</v>
      </c>
      <c r="R26" s="3">
        <v>1</v>
      </c>
      <c r="S26" s="32">
        <f t="shared" si="1"/>
        <v>3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36</v>
      </c>
      <c r="R27" s="3">
        <v>1</v>
      </c>
      <c r="S27" s="32">
        <f t="shared" si="1"/>
        <v>36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12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131</v>
      </c>
      <c r="T30" s="36" t="s">
        <v>38</v>
      </c>
      <c r="U30" s="3">
        <f>SUM(S21:S23)+(S27+S28)</f>
        <v>128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36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393</v>
      </c>
      <c r="T32" s="36" t="s">
        <v>41</v>
      </c>
      <c r="U32" s="3">
        <f>SUM(S24:S26)+SUM(S27:S28)</f>
        <v>39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11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5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4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11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23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16</v>
      </c>
      <c r="R44" s="10"/>
      <c r="S44" s="10"/>
      <c r="T44" s="36" t="s">
        <v>41</v>
      </c>
      <c r="U44" s="3">
        <f>Q38+Q40+Q42</f>
        <v>5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>
        <v>5</v>
      </c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11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308"/>
      <c r="M63" s="67" t="s">
        <v>281</v>
      </c>
      <c r="P63" s="10"/>
      <c r="Q63" s="3">
        <v>2</v>
      </c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>
        <v>2</v>
      </c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7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13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>
        <v>1</v>
      </c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>
        <v>1</v>
      </c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>
        <v>3</v>
      </c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>
        <v>1</v>
      </c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 t="s">
        <v>282</v>
      </c>
      <c r="N79" s="10"/>
      <c r="O79" s="10"/>
      <c r="P79" s="10"/>
      <c r="Q79" s="3">
        <v>1</v>
      </c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>
        <v>3</v>
      </c>
      <c r="F80" s="10"/>
      <c r="G80" s="10"/>
      <c r="H80" s="10"/>
      <c r="I80" s="10"/>
      <c r="J80" s="10"/>
      <c r="K80" s="308"/>
      <c r="M80" s="27" t="s">
        <v>144</v>
      </c>
      <c r="N80" s="10"/>
      <c r="O80" s="10"/>
      <c r="P80" s="10"/>
      <c r="Q80" s="3">
        <v>11</v>
      </c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 t="s">
        <v>238</v>
      </c>
      <c r="N81" s="10"/>
      <c r="O81" s="10"/>
      <c r="P81" s="10"/>
      <c r="Q81" s="3"/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>
        <v>1</v>
      </c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>
        <v>2</v>
      </c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3</v>
      </c>
      <c r="F95" s="10"/>
      <c r="G95" s="10"/>
      <c r="H95" s="36" t="s">
        <v>41</v>
      </c>
      <c r="I95" s="3">
        <f>SUM(E70:E95)</f>
        <v>13</v>
      </c>
      <c r="J95" s="10"/>
      <c r="K95" s="308"/>
      <c r="M95" s="27" t="s">
        <v>124</v>
      </c>
      <c r="N95" s="10"/>
      <c r="O95" s="10"/>
      <c r="P95" s="10"/>
      <c r="Q95" s="3">
        <v>26</v>
      </c>
      <c r="R95" s="10"/>
      <c r="S95" s="10"/>
      <c r="T95" s="36" t="s">
        <v>38</v>
      </c>
      <c r="U95" s="3">
        <f>SUM(Q70:Q95)</f>
        <v>40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>
        <v>2</v>
      </c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2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sqref="A1:X1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68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5.75" thickBot="1" x14ac:dyDescent="0.3">
      <c r="A7" s="1" t="s">
        <v>7</v>
      </c>
      <c r="C7" s="3"/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187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x14ac:dyDescent="0.25">
      <c r="A8" s="1"/>
      <c r="C8" s="4"/>
      <c r="D8" s="130"/>
      <c r="F8" s="130"/>
      <c r="G8" s="130"/>
      <c r="H8" s="130"/>
      <c r="I8" s="130"/>
      <c r="J8" s="130"/>
      <c r="K8" s="130"/>
      <c r="Q8" s="68"/>
      <c r="R8" s="164"/>
      <c r="S8" s="164"/>
      <c r="T8" s="164"/>
      <c r="U8" s="164"/>
      <c r="V8" s="164"/>
      <c r="W8" s="68"/>
      <c r="X8" s="68"/>
    </row>
    <row r="9" spans="1:24" ht="15.75" thickBot="1" x14ac:dyDescent="0.3">
      <c r="A9" s="1"/>
      <c r="C9" s="130"/>
      <c r="D9" s="130"/>
      <c r="E9" s="130"/>
      <c r="F9" s="130"/>
      <c r="G9" s="130"/>
      <c r="H9" s="130"/>
      <c r="I9" s="130"/>
      <c r="J9" s="130"/>
      <c r="K9" s="130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x14ac:dyDescent="0.25">
      <c r="A10" s="42"/>
      <c r="B10" s="43"/>
      <c r="C10" s="44"/>
      <c r="D10" s="44"/>
      <c r="E10" s="63"/>
      <c r="F10" s="130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0</v>
      </c>
      <c r="F11" s="130"/>
      <c r="G11" s="53" t="s">
        <v>11</v>
      </c>
      <c r="H11" s="8"/>
      <c r="I11" s="9"/>
      <c r="J11" s="9"/>
      <c r="K11" s="61">
        <f>U32+U44+I66+I95+I111</f>
        <v>0</v>
      </c>
      <c r="M11" s="290"/>
      <c r="N11" s="291"/>
      <c r="O11" s="291"/>
      <c r="P11" s="58">
        <f>E11+K11</f>
        <v>0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130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x14ac:dyDescent="0.25">
      <c r="A13" s="1"/>
      <c r="C13" s="130"/>
      <c r="D13" s="11" t="s">
        <v>12</v>
      </c>
      <c r="E13" s="41" t="e">
        <f>E11*100/P11</f>
        <v>#DIV/0!</v>
      </c>
      <c r="F13" s="130"/>
      <c r="G13" s="130"/>
      <c r="H13" s="130"/>
      <c r="I13" s="130"/>
      <c r="J13" s="11" t="s">
        <v>12</v>
      </c>
      <c r="K13" s="49" t="e">
        <f>K11*100/P11</f>
        <v>#DIV/0!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.75" thickBot="1" x14ac:dyDescent="0.3">
      <c r="A14" s="1"/>
      <c r="C14" s="130"/>
      <c r="D14" s="130"/>
      <c r="E14" s="12"/>
      <c r="F14" s="130"/>
      <c r="G14" s="130"/>
      <c r="H14" s="130"/>
      <c r="I14" s="130"/>
      <c r="J14" s="130"/>
      <c r="K14" s="12"/>
      <c r="R14" s="174" t="s">
        <v>261</v>
      </c>
      <c r="S14" s="175"/>
      <c r="T14" s="281" t="s">
        <v>271</v>
      </c>
      <c r="U14" s="282"/>
      <c r="V14" s="283"/>
      <c r="W14" s="68"/>
      <c r="X14" s="68"/>
    </row>
    <row r="15" spans="1:24" ht="18.75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8" x14ac:dyDescent="0.25">
      <c r="A16" s="238"/>
      <c r="B16" s="239"/>
      <c r="C16" s="15">
        <f>E44</f>
        <v>0</v>
      </c>
      <c r="D16" s="296"/>
      <c r="E16" s="297"/>
      <c r="F16" s="16">
        <f>G32</f>
        <v>0</v>
      </c>
      <c r="G16" s="238"/>
      <c r="H16" s="239"/>
      <c r="I16" s="15">
        <f>S32</f>
        <v>0</v>
      </c>
      <c r="J16" s="302"/>
      <c r="K16" s="303"/>
      <c r="L16" s="16">
        <f>U42</f>
        <v>0</v>
      </c>
      <c r="M16" s="256"/>
      <c r="N16" s="257"/>
      <c r="O16" s="136">
        <f>U44</f>
        <v>0</v>
      </c>
      <c r="R16" s="131" t="s">
        <v>219</v>
      </c>
      <c r="S16" s="132" t="s">
        <v>222</v>
      </c>
      <c r="T16" s="133" t="s">
        <v>221</v>
      </c>
    </row>
    <row r="17" spans="1:23" ht="1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/>
      <c r="S17" s="34"/>
      <c r="T17" s="35"/>
    </row>
    <row r="18" spans="1:23" ht="15.75" thickBot="1" x14ac:dyDescent="0.3">
      <c r="A18" s="1"/>
      <c r="C18" s="130"/>
      <c r="D18" s="130"/>
      <c r="E18" s="130"/>
      <c r="F18" s="130"/>
      <c r="G18" s="130"/>
      <c r="H18" s="130"/>
      <c r="I18" s="130"/>
      <c r="J18" s="130"/>
      <c r="K18" s="130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130"/>
      <c r="J20" s="130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130"/>
      <c r="V20" s="130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130"/>
      <c r="J21" s="130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130"/>
      <c r="V21" s="130"/>
      <c r="W21" s="308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130"/>
      <c r="J22" s="130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130"/>
      <c r="V22" s="130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130"/>
      <c r="J23" s="130"/>
      <c r="K23" s="308"/>
      <c r="L23" s="10"/>
      <c r="M23" s="27" t="s">
        <v>24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130"/>
      <c r="V23" s="130"/>
      <c r="W23" s="308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130"/>
      <c r="J24" s="130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130"/>
      <c r="V24" s="130"/>
      <c r="W24" s="308"/>
    </row>
    <row r="25" spans="1:23" x14ac:dyDescent="0.25">
      <c r="A25" s="27" t="s">
        <v>28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130"/>
      <c r="J25" s="130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130"/>
      <c r="V25" s="130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130"/>
      <c r="J26" s="130"/>
      <c r="K26" s="308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130"/>
      <c r="V26" s="130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130"/>
      <c r="J27" s="130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130"/>
      <c r="V27" s="130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130"/>
      <c r="J28" s="130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130"/>
      <c r="V28" s="130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308"/>
    </row>
    <row r="31" spans="1:23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130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29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0</v>
      </c>
      <c r="V42" s="10"/>
      <c r="W42" s="310"/>
    </row>
    <row r="43" spans="1:23" x14ac:dyDescent="0.25">
      <c r="A43" s="23"/>
      <c r="B43" s="10"/>
      <c r="C43" s="10"/>
      <c r="D43" s="10"/>
      <c r="E43" s="130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130"/>
      <c r="R43" s="10"/>
      <c r="S43" s="10"/>
      <c r="T43" s="11"/>
      <c r="U43" s="130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0</v>
      </c>
      <c r="R44" s="10"/>
      <c r="S44" s="10"/>
      <c r="T44" s="36" t="s">
        <v>41</v>
      </c>
      <c r="U44" s="3">
        <f>Q38+Q40+Q42</f>
        <v>0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/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/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0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0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308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308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0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R9:W9"/>
    <mergeCell ref="R10:U10"/>
    <mergeCell ref="T14:V14"/>
    <mergeCell ref="D7:K7"/>
    <mergeCell ref="M7:N7"/>
    <mergeCell ref="O7:P7"/>
    <mergeCell ref="M10:O12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P2" sqref="P2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.75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69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5.75" thickBot="1" x14ac:dyDescent="0.3">
      <c r="A7" s="1" t="s">
        <v>7</v>
      </c>
      <c r="C7" s="3"/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187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x14ac:dyDescent="0.25">
      <c r="A8" s="1"/>
      <c r="C8" s="4"/>
      <c r="D8" s="130"/>
      <c r="F8" s="130"/>
      <c r="G8" s="130"/>
      <c r="H8" s="130"/>
      <c r="I8" s="130"/>
      <c r="J8" s="130"/>
      <c r="K8" s="130"/>
      <c r="Q8" s="68"/>
      <c r="R8" s="164"/>
      <c r="S8" s="164"/>
      <c r="T8" s="164"/>
      <c r="U8" s="164"/>
      <c r="V8" s="164"/>
      <c r="W8" s="68"/>
      <c r="X8" s="68"/>
    </row>
    <row r="9" spans="1:24" ht="15.75" thickBot="1" x14ac:dyDescent="0.3">
      <c r="A9" s="1"/>
      <c r="C9" s="130"/>
      <c r="D9" s="130"/>
      <c r="E9" s="130"/>
      <c r="F9" s="130"/>
      <c r="G9" s="130"/>
      <c r="H9" s="130"/>
      <c r="I9" s="130"/>
      <c r="J9" s="130"/>
      <c r="K9" s="130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x14ac:dyDescent="0.25">
      <c r="A10" s="42"/>
      <c r="B10" s="43"/>
      <c r="C10" s="44"/>
      <c r="D10" s="44"/>
      <c r="E10" s="63"/>
      <c r="F10" s="130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0</v>
      </c>
      <c r="F11" s="130"/>
      <c r="G11" s="53" t="s">
        <v>11</v>
      </c>
      <c r="H11" s="8"/>
      <c r="I11" s="9"/>
      <c r="J11" s="9"/>
      <c r="K11" s="61">
        <f>U32+U44+I66+I95+I111</f>
        <v>0</v>
      </c>
      <c r="M11" s="290"/>
      <c r="N11" s="291"/>
      <c r="O11" s="291"/>
      <c r="P11" s="58">
        <f>E11+K11</f>
        <v>0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130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x14ac:dyDescent="0.25">
      <c r="A13" s="1"/>
      <c r="C13" s="130"/>
      <c r="D13" s="11" t="s">
        <v>12</v>
      </c>
      <c r="E13" s="41" t="e">
        <f>E11*100/P11</f>
        <v>#DIV/0!</v>
      </c>
      <c r="F13" s="130"/>
      <c r="G13" s="130"/>
      <c r="H13" s="130"/>
      <c r="I13" s="130"/>
      <c r="J13" s="11" t="s">
        <v>12</v>
      </c>
      <c r="K13" s="49" t="e">
        <f>K11*100/P11</f>
        <v>#DIV/0!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.75" thickBot="1" x14ac:dyDescent="0.3">
      <c r="A14" s="1"/>
      <c r="C14" s="130"/>
      <c r="D14" s="130"/>
      <c r="E14" s="12"/>
      <c r="F14" s="130"/>
      <c r="G14" s="130"/>
      <c r="H14" s="130"/>
      <c r="I14" s="130"/>
      <c r="J14" s="130"/>
      <c r="K14" s="12"/>
      <c r="R14" s="174" t="s">
        <v>261</v>
      </c>
      <c r="S14" s="175"/>
      <c r="T14" s="281" t="s">
        <v>268</v>
      </c>
      <c r="U14" s="282"/>
      <c r="V14" s="283"/>
      <c r="W14" s="68"/>
      <c r="X14" s="68"/>
    </row>
    <row r="15" spans="1:24" ht="1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8" x14ac:dyDescent="0.25">
      <c r="A16" s="238"/>
      <c r="B16" s="239"/>
      <c r="C16" s="15">
        <f>E44</f>
        <v>0</v>
      </c>
      <c r="D16" s="296"/>
      <c r="E16" s="297"/>
      <c r="F16" s="16">
        <f>G32</f>
        <v>0</v>
      </c>
      <c r="G16" s="238"/>
      <c r="H16" s="239"/>
      <c r="I16" s="15">
        <f>S32</f>
        <v>0</v>
      </c>
      <c r="J16" s="302"/>
      <c r="K16" s="303"/>
      <c r="L16" s="16">
        <f>U42</f>
        <v>0</v>
      </c>
      <c r="M16" s="256"/>
      <c r="N16" s="257"/>
      <c r="O16" s="136">
        <f>U44</f>
        <v>0</v>
      </c>
      <c r="R16" s="131" t="s">
        <v>219</v>
      </c>
      <c r="S16" s="132" t="s">
        <v>222</v>
      </c>
      <c r="T16" s="133" t="s">
        <v>221</v>
      </c>
    </row>
    <row r="17" spans="1:23" ht="1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/>
      <c r="S17" s="34"/>
      <c r="T17" s="35"/>
    </row>
    <row r="18" spans="1:23" ht="15.75" thickBot="1" x14ac:dyDescent="0.3">
      <c r="A18" s="1"/>
      <c r="C18" s="130"/>
      <c r="D18" s="130"/>
      <c r="E18" s="130"/>
      <c r="F18" s="130"/>
      <c r="G18" s="130"/>
      <c r="H18" s="130"/>
      <c r="I18" s="130"/>
      <c r="J18" s="130"/>
      <c r="K18" s="130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130"/>
      <c r="J20" s="130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130"/>
      <c r="V20" s="130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130"/>
      <c r="J21" s="130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130"/>
      <c r="V21" s="130"/>
      <c r="W21" s="308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130"/>
      <c r="J22" s="130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130"/>
      <c r="V22" s="130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130"/>
      <c r="J23" s="130"/>
      <c r="K23" s="308"/>
      <c r="L23" s="10"/>
      <c r="M23" s="27" t="s">
        <v>24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130"/>
      <c r="V23" s="130"/>
      <c r="W23" s="308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130"/>
      <c r="J24" s="130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130"/>
      <c r="V24" s="130"/>
      <c r="W24" s="308"/>
    </row>
    <row r="25" spans="1:23" x14ac:dyDescent="0.25">
      <c r="A25" s="27" t="s">
        <v>28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130"/>
      <c r="J25" s="130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130"/>
      <c r="V25" s="130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130"/>
      <c r="J26" s="130"/>
      <c r="K26" s="308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130"/>
      <c r="V26" s="130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130"/>
      <c r="J27" s="130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130"/>
      <c r="V27" s="130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130"/>
      <c r="J28" s="130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130"/>
      <c r="V28" s="130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308"/>
    </row>
    <row r="31" spans="1:23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130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29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0</v>
      </c>
      <c r="V42" s="10"/>
      <c r="W42" s="310"/>
    </row>
    <row r="43" spans="1:23" x14ac:dyDescent="0.25">
      <c r="A43" s="23"/>
      <c r="B43" s="10"/>
      <c r="C43" s="10"/>
      <c r="D43" s="10"/>
      <c r="E43" s="130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130"/>
      <c r="R43" s="10"/>
      <c r="S43" s="10"/>
      <c r="T43" s="11"/>
      <c r="U43" s="130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0</v>
      </c>
      <c r="R44" s="10"/>
      <c r="S44" s="10"/>
      <c r="T44" s="36" t="s">
        <v>41</v>
      </c>
      <c r="U44" s="3">
        <f>Q38+Q40+Q42</f>
        <v>0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/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/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308"/>
      <c r="M63" s="23" t="s">
        <v>147</v>
      </c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0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0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308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308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0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R9:W9"/>
    <mergeCell ref="R10:U10"/>
    <mergeCell ref="T14:V14"/>
    <mergeCell ref="D7:K7"/>
    <mergeCell ref="M7:N7"/>
    <mergeCell ref="O7:P7"/>
    <mergeCell ref="M10:O12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I40" sqref="I40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10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6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5" customHeight="1" thickBot="1" x14ac:dyDescent="0.3">
      <c r="A7" s="1" t="s">
        <v>7</v>
      </c>
      <c r="C7" s="3">
        <v>2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187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361</v>
      </c>
      <c r="F11" s="5"/>
      <c r="G11" s="53" t="s">
        <v>11</v>
      </c>
      <c r="H11" s="8"/>
      <c r="I11" s="9"/>
      <c r="J11" s="9"/>
      <c r="K11" s="61">
        <f>U32+U44+I66+I95+I111</f>
        <v>68</v>
      </c>
      <c r="M11" s="290"/>
      <c r="N11" s="291"/>
      <c r="O11" s="291"/>
      <c r="P11" s="58">
        <f>E11+K11</f>
        <v>429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84.149184149184151</v>
      </c>
      <c r="F13" s="5"/>
      <c r="G13" s="5"/>
      <c r="H13" s="5"/>
      <c r="I13" s="5"/>
      <c r="J13" s="11" t="s">
        <v>12</v>
      </c>
      <c r="K13" s="49">
        <f>K11*100/P11</f>
        <v>15.850815850815851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272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25</v>
      </c>
      <c r="D16" s="296"/>
      <c r="E16" s="297"/>
      <c r="F16" s="16">
        <f>G32</f>
        <v>22</v>
      </c>
      <c r="G16" s="238"/>
      <c r="H16" s="239"/>
      <c r="I16" s="15">
        <f>S32</f>
        <v>124</v>
      </c>
      <c r="J16" s="302"/>
      <c r="K16" s="303"/>
      <c r="L16" s="16">
        <f>U42</f>
        <v>59</v>
      </c>
      <c r="M16" s="256"/>
      <c r="N16" s="257"/>
      <c r="O16" s="17">
        <f>U44</f>
        <v>6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226</v>
      </c>
      <c r="S17" s="34">
        <v>20</v>
      </c>
      <c r="T17" s="35" t="s">
        <v>224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2</v>
      </c>
      <c r="R22" s="3">
        <v>5</v>
      </c>
      <c r="S22" s="32">
        <f t="shared" ref="S22:S28" si="1">Q22*R22</f>
        <v>10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24</v>
      </c>
      <c r="N23" s="10"/>
      <c r="O23" s="10"/>
      <c r="P23" s="10"/>
      <c r="Q23" s="31">
        <v>1</v>
      </c>
      <c r="R23" s="3">
        <v>4</v>
      </c>
      <c r="S23" s="32">
        <f t="shared" si="1"/>
        <v>4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3</v>
      </c>
      <c r="F24" s="3">
        <v>3</v>
      </c>
      <c r="G24" s="32">
        <f t="shared" si="0"/>
        <v>9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48</v>
      </c>
      <c r="R28" s="34">
        <v>1</v>
      </c>
      <c r="S28" s="35">
        <f t="shared" si="1"/>
        <v>48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11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62</v>
      </c>
      <c r="T30" s="36" t="s">
        <v>38</v>
      </c>
      <c r="U30" s="3">
        <f>SUM(S21:S23)+(S27+S28)</f>
        <v>62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22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124</v>
      </c>
      <c r="T32" s="36" t="s">
        <v>41</v>
      </c>
      <c r="U32" s="3">
        <f>SUM(S24:S26)+SUM(S27:S28)</f>
        <v>48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59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6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8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59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25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65</v>
      </c>
      <c r="R44" s="10"/>
      <c r="S44" s="10"/>
      <c r="T44" s="36" t="s">
        <v>41</v>
      </c>
      <c r="U44" s="3">
        <f>Q38+Q40+Q42</f>
        <v>6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/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59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>
        <v>7</v>
      </c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7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59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 t="s">
        <v>240</v>
      </c>
      <c r="N79" s="10"/>
      <c r="O79" s="10"/>
      <c r="P79" s="10"/>
      <c r="Q79" s="3"/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308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7</v>
      </c>
      <c r="F95" s="10"/>
      <c r="G95" s="10"/>
      <c r="H95" s="36" t="s">
        <v>41</v>
      </c>
      <c r="I95" s="3">
        <f>SUM(E70:E95)</f>
        <v>7</v>
      </c>
      <c r="J95" s="10"/>
      <c r="K95" s="308"/>
      <c r="M95" s="27" t="s">
        <v>124</v>
      </c>
      <c r="N95" s="10"/>
      <c r="O95" s="10"/>
      <c r="P95" s="10"/>
      <c r="Q95" s="3">
        <v>175</v>
      </c>
      <c r="R95" s="10"/>
      <c r="S95" s="10"/>
      <c r="T95" s="36" t="s">
        <v>38</v>
      </c>
      <c r="U95" s="3">
        <f>SUM(Q70:Q95)</f>
        <v>175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>
        <v>4</v>
      </c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>
        <v>1</v>
      </c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>
        <v>1</v>
      </c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6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J40" sqref="J40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5703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63"/>
      <c r="U3" s="163"/>
      <c r="V3" s="163"/>
      <c r="W3" s="177"/>
      <c r="X3" s="68"/>
    </row>
    <row r="4" spans="1:24" ht="15" customHeight="1" thickBot="1" x14ac:dyDescent="0.3">
      <c r="Q4" s="68"/>
      <c r="R4" s="126"/>
      <c r="S4" s="126"/>
      <c r="T4" s="160"/>
      <c r="U4" s="126"/>
      <c r="V4" s="126"/>
      <c r="W4" s="68"/>
      <c r="X4" s="68"/>
    </row>
    <row r="5" spans="1:24" ht="14.25" customHeight="1" x14ac:dyDescent="0.25">
      <c r="A5" s="1" t="s">
        <v>3</v>
      </c>
      <c r="C5" s="3" t="s">
        <v>138</v>
      </c>
      <c r="D5" s="2" t="s">
        <v>4</v>
      </c>
      <c r="E5" s="1" t="s">
        <v>5</v>
      </c>
      <c r="G5" s="3" t="s">
        <v>274</v>
      </c>
      <c r="I5" s="1" t="s">
        <v>6</v>
      </c>
      <c r="K5" s="3">
        <v>7</v>
      </c>
      <c r="M5" s="260" t="s">
        <v>195</v>
      </c>
      <c r="N5" s="261"/>
      <c r="O5" s="261"/>
      <c r="P5" s="262"/>
      <c r="Q5" s="68"/>
      <c r="R5" s="164" t="s">
        <v>261</v>
      </c>
      <c r="S5" s="164"/>
      <c r="T5" s="164"/>
      <c r="U5" s="164"/>
      <c r="V5" s="164"/>
      <c r="W5" s="68"/>
      <c r="X5" s="68"/>
    </row>
    <row r="6" spans="1:24" ht="15.75" thickBot="1" x14ac:dyDescent="0.3">
      <c r="M6" s="215" t="s">
        <v>194</v>
      </c>
      <c r="N6" s="216"/>
      <c r="O6" s="216" t="s">
        <v>196</v>
      </c>
      <c r="P6" s="217"/>
      <c r="Q6" s="68"/>
      <c r="R6" s="164"/>
      <c r="S6" s="164"/>
      <c r="T6" s="164"/>
      <c r="U6" s="164"/>
      <c r="V6" s="164"/>
      <c r="W6" s="68"/>
      <c r="X6" s="68"/>
    </row>
    <row r="7" spans="1:24" ht="14.25" customHeight="1" thickBot="1" x14ac:dyDescent="0.3">
      <c r="A7" s="1" t="s">
        <v>7</v>
      </c>
      <c r="C7" s="3">
        <v>3</v>
      </c>
      <c r="D7" s="287" t="s">
        <v>8</v>
      </c>
      <c r="E7" s="287"/>
      <c r="F7" s="287"/>
      <c r="G7" s="287"/>
      <c r="H7" s="287"/>
      <c r="I7" s="287"/>
      <c r="J7" s="287"/>
      <c r="K7" s="287"/>
      <c r="M7" s="263" t="s">
        <v>187</v>
      </c>
      <c r="N7" s="264"/>
      <c r="O7" s="265" t="s">
        <v>193</v>
      </c>
      <c r="P7" s="266"/>
      <c r="Q7" s="68"/>
      <c r="R7" s="164"/>
      <c r="S7" s="164"/>
      <c r="T7" s="164"/>
      <c r="U7" s="164"/>
      <c r="V7" s="164"/>
      <c r="W7" s="68"/>
      <c r="X7" s="68"/>
    </row>
    <row r="8" spans="1:24" ht="12.7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4"/>
      <c r="S8" s="164"/>
      <c r="T8" s="164"/>
      <c r="U8" s="164"/>
      <c r="V8" s="164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6" t="s">
        <v>262</v>
      </c>
      <c r="S9" s="306"/>
      <c r="T9" s="306"/>
      <c r="U9" s="306"/>
      <c r="V9" s="306"/>
      <c r="W9" s="306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8" t="s">
        <v>9</v>
      </c>
      <c r="N10" s="289"/>
      <c r="O10" s="289"/>
      <c r="P10" s="57"/>
      <c r="Q10" s="166"/>
      <c r="R10" s="280" t="s">
        <v>208</v>
      </c>
      <c r="S10" s="280"/>
      <c r="T10" s="280"/>
      <c r="U10" s="280"/>
      <c r="V10" s="167" t="s">
        <v>263</v>
      </c>
      <c r="W10" s="178" t="s">
        <v>264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145</v>
      </c>
      <c r="F11" s="5"/>
      <c r="G11" s="53" t="s">
        <v>11</v>
      </c>
      <c r="H11" s="8"/>
      <c r="I11" s="9"/>
      <c r="J11" s="9"/>
      <c r="K11" s="61">
        <f>U32+U44+I66+I95+I111</f>
        <v>72</v>
      </c>
      <c r="M11" s="290"/>
      <c r="N11" s="291"/>
      <c r="O11" s="291"/>
      <c r="P11" s="58">
        <f>E11+K11</f>
        <v>217</v>
      </c>
      <c r="Q11" s="168"/>
      <c r="R11" s="169" t="s">
        <v>265</v>
      </c>
      <c r="S11" s="106"/>
      <c r="T11" s="159"/>
      <c r="U11" s="161"/>
      <c r="V11" s="170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2"/>
      <c r="N12" s="293"/>
      <c r="O12" s="293"/>
      <c r="P12" s="59"/>
      <c r="Q12" s="68"/>
      <c r="R12" s="171" t="s">
        <v>266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66.820276497695858</v>
      </c>
      <c r="F13" s="5"/>
      <c r="G13" s="5"/>
      <c r="H13" s="5"/>
      <c r="I13" s="5"/>
      <c r="J13" s="11" t="s">
        <v>12</v>
      </c>
      <c r="K13" s="49">
        <f>K11*100/P11</f>
        <v>33.179723502304149</v>
      </c>
      <c r="Q13" s="68"/>
      <c r="R13" s="172" t="s">
        <v>267</v>
      </c>
      <c r="S13" s="106"/>
      <c r="T13" s="106"/>
      <c r="U13" s="106"/>
      <c r="V13" s="173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74" t="s">
        <v>261</v>
      </c>
      <c r="S14" s="175"/>
      <c r="T14" s="281" t="s">
        <v>271</v>
      </c>
      <c r="U14" s="282"/>
      <c r="V14" s="283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4" t="s">
        <v>14</v>
      </c>
      <c r="E15" s="295"/>
      <c r="F15" s="14"/>
      <c r="G15" s="236" t="s">
        <v>15</v>
      </c>
      <c r="H15" s="237"/>
      <c r="I15" s="13"/>
      <c r="J15" s="300" t="s">
        <v>180</v>
      </c>
      <c r="K15" s="301"/>
      <c r="L15" s="14"/>
      <c r="M15" s="254" t="s">
        <v>179</v>
      </c>
      <c r="N15" s="255"/>
      <c r="O15" s="13"/>
      <c r="Q15" s="176"/>
      <c r="R15" s="176"/>
      <c r="S15" s="176"/>
      <c r="T15" s="176"/>
      <c r="U15" s="176"/>
      <c r="V15" s="176"/>
      <c r="W15" s="176"/>
    </row>
    <row r="16" spans="1:24" ht="15.75" customHeight="1" x14ac:dyDescent="0.25">
      <c r="A16" s="238"/>
      <c r="B16" s="239"/>
      <c r="C16" s="15">
        <f>E44</f>
        <v>23</v>
      </c>
      <c r="D16" s="296"/>
      <c r="E16" s="297"/>
      <c r="F16" s="16">
        <f>G32</f>
        <v>36</v>
      </c>
      <c r="G16" s="238"/>
      <c r="H16" s="239"/>
      <c r="I16" s="15">
        <f>S32</f>
        <v>156</v>
      </c>
      <c r="J16" s="302"/>
      <c r="K16" s="303"/>
      <c r="L16" s="16">
        <f>U42</f>
        <v>27</v>
      </c>
      <c r="M16" s="256"/>
      <c r="N16" s="257"/>
      <c r="O16" s="17">
        <f>U44</f>
        <v>12</v>
      </c>
      <c r="R16" s="111" t="s">
        <v>219</v>
      </c>
      <c r="S16" s="112" t="s">
        <v>222</v>
      </c>
      <c r="T16" s="113" t="s">
        <v>221</v>
      </c>
    </row>
    <row r="17" spans="1:23" ht="13.5" customHeight="1" thickBot="1" x14ac:dyDescent="0.3">
      <c r="A17" s="240"/>
      <c r="B17" s="241"/>
      <c r="C17" s="18"/>
      <c r="D17" s="298"/>
      <c r="E17" s="299"/>
      <c r="F17" s="19"/>
      <c r="G17" s="240"/>
      <c r="H17" s="241"/>
      <c r="I17" s="18"/>
      <c r="J17" s="304"/>
      <c r="K17" s="305"/>
      <c r="L17" s="19"/>
      <c r="M17" s="258"/>
      <c r="N17" s="259"/>
      <c r="O17" s="20"/>
      <c r="R17" s="33" t="s">
        <v>226</v>
      </c>
      <c r="S17" s="34">
        <v>30</v>
      </c>
      <c r="T17" s="35" t="s">
        <v>224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307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7" t="s">
        <v>17</v>
      </c>
    </row>
    <row r="20" spans="1:23" ht="15.75" thickBot="1" x14ac:dyDescent="0.3">
      <c r="A20" s="67" t="s">
        <v>151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8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308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8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8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8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8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8"/>
      <c r="L23" s="10"/>
      <c r="M23" s="27" t="s">
        <v>24</v>
      </c>
      <c r="N23" s="10"/>
      <c r="O23" s="10"/>
      <c r="P23" s="10"/>
      <c r="Q23" s="31">
        <v>4</v>
      </c>
      <c r="R23" s="3">
        <v>4</v>
      </c>
      <c r="S23" s="32">
        <f t="shared" si="1"/>
        <v>16</v>
      </c>
      <c r="T23" s="10"/>
      <c r="U23" s="5"/>
      <c r="V23" s="5"/>
      <c r="W23" s="308"/>
    </row>
    <row r="24" spans="1:23" x14ac:dyDescent="0.25">
      <c r="A24" s="27" t="s">
        <v>26</v>
      </c>
      <c r="B24" s="10"/>
      <c r="C24" s="10"/>
      <c r="D24" s="10"/>
      <c r="E24" s="31">
        <v>2</v>
      </c>
      <c r="F24" s="3">
        <v>3</v>
      </c>
      <c r="G24" s="32">
        <f t="shared" si="0"/>
        <v>6</v>
      </c>
      <c r="H24" s="10"/>
      <c r="I24" s="5"/>
      <c r="J24" s="5"/>
      <c r="K24" s="308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8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8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8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8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8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8"/>
      <c r="L27" s="10"/>
      <c r="M27" s="27" t="s">
        <v>33</v>
      </c>
      <c r="N27" s="10"/>
      <c r="O27" s="10"/>
      <c r="P27" s="10"/>
      <c r="Q27" s="31">
        <v>36</v>
      </c>
      <c r="R27" s="3">
        <v>1</v>
      </c>
      <c r="S27" s="32">
        <f t="shared" si="1"/>
        <v>36</v>
      </c>
      <c r="T27" s="10"/>
      <c r="U27" s="5"/>
      <c r="V27" s="5"/>
      <c r="W27" s="308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8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8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8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8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12</v>
      </c>
      <c r="H30" s="10"/>
      <c r="I30" s="10"/>
      <c r="J30" s="10"/>
      <c r="K30" s="308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52</v>
      </c>
      <c r="T30" s="36" t="s">
        <v>38</v>
      </c>
      <c r="U30" s="3">
        <f>SUM(S21:S23)+(S27+S28)</f>
        <v>52</v>
      </c>
      <c r="V30" s="10"/>
      <c r="W30" s="308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8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8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36</v>
      </c>
      <c r="H32" s="10" t="s">
        <v>4</v>
      </c>
      <c r="I32" s="10"/>
      <c r="J32" s="10"/>
      <c r="K32" s="308"/>
      <c r="M32" s="27" t="s">
        <v>40</v>
      </c>
      <c r="N32" s="10"/>
      <c r="O32" s="10"/>
      <c r="P32" s="10"/>
      <c r="Q32" s="10"/>
      <c r="R32" s="10"/>
      <c r="S32" s="3">
        <f>S30*C7</f>
        <v>156</v>
      </c>
      <c r="T32" s="36" t="s">
        <v>41</v>
      </c>
      <c r="U32" s="3">
        <f>SUM(S24:S26)+SUM(S27:S28)</f>
        <v>36</v>
      </c>
      <c r="V32" s="10"/>
      <c r="W32" s="308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09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09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7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7" t="s">
        <v>42</v>
      </c>
    </row>
    <row r="36" spans="1:23" x14ac:dyDescent="0.25">
      <c r="A36" s="23"/>
      <c r="B36" s="10"/>
      <c r="C36" s="10"/>
      <c r="D36" s="10"/>
      <c r="E36" s="92" t="s">
        <v>178</v>
      </c>
      <c r="F36" s="10"/>
      <c r="G36" s="10"/>
      <c r="H36" s="10"/>
      <c r="I36" s="10"/>
      <c r="J36" s="10"/>
      <c r="K36" s="308"/>
      <c r="M36" s="23"/>
      <c r="N36" s="10"/>
      <c r="O36" s="10"/>
      <c r="P36" s="10"/>
      <c r="Q36" s="92" t="s">
        <v>178</v>
      </c>
      <c r="R36" s="10"/>
      <c r="S36" s="10"/>
      <c r="T36" s="10"/>
      <c r="U36" s="10"/>
      <c r="V36" s="10"/>
      <c r="W36" s="308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0"/>
      <c r="M37" s="27" t="s">
        <v>44</v>
      </c>
      <c r="N37" s="10"/>
      <c r="O37" s="10"/>
      <c r="P37" s="10"/>
      <c r="Q37" s="3">
        <v>27</v>
      </c>
      <c r="R37" s="10"/>
      <c r="S37" s="10"/>
      <c r="T37" s="10"/>
      <c r="U37" s="10"/>
      <c r="V37" s="10"/>
      <c r="W37" s="310"/>
    </row>
    <row r="38" spans="1:23" x14ac:dyDescent="0.25">
      <c r="A38" s="27" t="s">
        <v>45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0"/>
      <c r="M38" s="27" t="s">
        <v>46</v>
      </c>
      <c r="N38" s="10"/>
      <c r="O38" s="10"/>
      <c r="P38" s="10"/>
      <c r="Q38" s="3">
        <v>12</v>
      </c>
      <c r="R38" s="10"/>
      <c r="S38" s="10"/>
      <c r="T38" s="10"/>
      <c r="U38" s="10"/>
      <c r="V38" s="10"/>
      <c r="W38" s="310"/>
    </row>
    <row r="39" spans="1:23" x14ac:dyDescent="0.25">
      <c r="A39" s="27" t="s">
        <v>259</v>
      </c>
      <c r="B39" s="10"/>
      <c r="C39" s="10"/>
      <c r="D39" s="10"/>
      <c r="E39" s="3">
        <v>4</v>
      </c>
      <c r="F39" s="10"/>
      <c r="G39" s="10"/>
      <c r="H39" s="10"/>
      <c r="I39" s="10"/>
      <c r="J39" s="10"/>
      <c r="K39" s="310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0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0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0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0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0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0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27</v>
      </c>
      <c r="V42" s="10"/>
      <c r="W42" s="310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0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0"/>
    </row>
    <row r="44" spans="1:23" x14ac:dyDescent="0.25">
      <c r="A44" s="27" t="s">
        <v>55</v>
      </c>
      <c r="B44" s="10"/>
      <c r="C44" s="10"/>
      <c r="D44" s="10"/>
      <c r="E44" s="3">
        <f>SUM(E37:E42)</f>
        <v>23</v>
      </c>
      <c r="F44" s="10"/>
      <c r="G44" s="10"/>
      <c r="H44" s="10"/>
      <c r="I44" s="10"/>
      <c r="J44" s="10"/>
      <c r="K44" s="310"/>
      <c r="M44" s="27" t="s">
        <v>56</v>
      </c>
      <c r="N44" s="10"/>
      <c r="O44" s="10"/>
      <c r="P44" s="10"/>
      <c r="Q44" s="3">
        <f>SUM(Q37:Q42)</f>
        <v>39</v>
      </c>
      <c r="R44" s="10"/>
      <c r="S44" s="10"/>
      <c r="T44" s="36" t="s">
        <v>41</v>
      </c>
      <c r="U44" s="3">
        <f>Q38+Q40+Q42</f>
        <v>12</v>
      </c>
      <c r="V44" s="10"/>
      <c r="W44" s="310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1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1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7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7" t="s">
        <v>58</v>
      </c>
    </row>
    <row r="48" spans="1:23" x14ac:dyDescent="0.25">
      <c r="A48" s="23"/>
      <c r="B48" s="10"/>
      <c r="C48" s="10"/>
      <c r="D48" s="10"/>
      <c r="E48" s="92" t="s">
        <v>178</v>
      </c>
      <c r="F48" s="10"/>
      <c r="G48" s="10"/>
      <c r="H48" s="10"/>
      <c r="I48" s="10"/>
      <c r="J48" s="10"/>
      <c r="K48" s="308"/>
      <c r="M48" s="23"/>
      <c r="N48" s="10"/>
      <c r="O48" s="10"/>
      <c r="P48" s="10"/>
      <c r="Q48" s="92" t="s">
        <v>178</v>
      </c>
      <c r="R48" s="10"/>
      <c r="S48" s="10"/>
      <c r="T48" s="10"/>
      <c r="U48" s="10"/>
      <c r="V48" s="10"/>
      <c r="W48" s="308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308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308"/>
    </row>
    <row r="50" spans="1:23" x14ac:dyDescent="0.25">
      <c r="A50" s="27" t="s">
        <v>61</v>
      </c>
      <c r="B50" s="10"/>
      <c r="C50" s="10"/>
      <c r="D50" s="10"/>
      <c r="E50" s="3">
        <v>12</v>
      </c>
      <c r="F50" s="10"/>
      <c r="G50" s="10"/>
      <c r="H50" s="10"/>
      <c r="I50" s="10"/>
      <c r="J50" s="10"/>
      <c r="K50" s="308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308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308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308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308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308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308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308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308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308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308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308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308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308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308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308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308"/>
      <c r="M58" s="27" t="s">
        <v>78</v>
      </c>
      <c r="N58" s="10"/>
      <c r="O58" s="10"/>
      <c r="P58" s="10"/>
      <c r="Q58" s="3">
        <v>27</v>
      </c>
      <c r="R58" s="10"/>
      <c r="S58" s="10"/>
      <c r="T58" s="10"/>
      <c r="U58" s="10"/>
      <c r="V58" s="10"/>
      <c r="W58" s="308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308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308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308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308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308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308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308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308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308"/>
      <c r="M63" s="23"/>
      <c r="P63" s="10"/>
      <c r="Q63" s="3"/>
      <c r="R63" s="10"/>
      <c r="S63" s="10"/>
      <c r="T63" s="10"/>
      <c r="U63" s="10"/>
      <c r="V63" s="10"/>
      <c r="W63" s="308"/>
    </row>
    <row r="64" spans="1:23" x14ac:dyDescent="0.25">
      <c r="A64" s="27" t="s">
        <v>88</v>
      </c>
      <c r="B64" s="10"/>
      <c r="C64" s="10"/>
      <c r="D64" s="10"/>
      <c r="E64" s="3">
        <v>6</v>
      </c>
      <c r="F64" s="10"/>
      <c r="G64" s="10"/>
      <c r="H64" s="10"/>
      <c r="I64" s="10"/>
      <c r="J64" s="10"/>
      <c r="K64" s="308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8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308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8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18</v>
      </c>
      <c r="J66" s="10"/>
      <c r="K66" s="308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27</v>
      </c>
      <c r="V66" s="10"/>
      <c r="W66" s="308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09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09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307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307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308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308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308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308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308"/>
      <c r="M72" s="27" t="s">
        <v>97</v>
      </c>
      <c r="N72" s="10"/>
      <c r="O72" s="10"/>
      <c r="P72" s="10"/>
      <c r="Q72" s="3">
        <v>1</v>
      </c>
      <c r="R72" s="10"/>
      <c r="S72" s="10"/>
      <c r="T72" s="10"/>
      <c r="U72" s="10"/>
      <c r="V72" s="10"/>
      <c r="W72" s="308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308"/>
      <c r="M73" s="27" t="s">
        <v>99</v>
      </c>
      <c r="N73" s="10"/>
      <c r="O73" s="10"/>
      <c r="P73" s="10"/>
      <c r="Q73" s="3">
        <v>2</v>
      </c>
      <c r="R73" s="10"/>
      <c r="S73" s="10"/>
      <c r="T73" s="10"/>
      <c r="U73" s="10"/>
      <c r="V73" s="10"/>
      <c r="W73" s="308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308"/>
      <c r="M74" s="27" t="s">
        <v>100</v>
      </c>
      <c r="N74" s="10"/>
      <c r="O74" s="10"/>
      <c r="P74" s="10"/>
      <c r="Q74" s="3">
        <v>2</v>
      </c>
      <c r="R74" s="10"/>
      <c r="S74" s="10"/>
      <c r="T74" s="10"/>
      <c r="U74" s="10"/>
      <c r="V74" s="10"/>
      <c r="W74" s="308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308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308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308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308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308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308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308"/>
      <c r="M78" s="27" t="s">
        <v>106</v>
      </c>
      <c r="N78" s="10"/>
      <c r="O78" s="10"/>
      <c r="P78" s="10"/>
      <c r="Q78" s="3">
        <v>3</v>
      </c>
      <c r="R78" s="10"/>
      <c r="S78" s="10"/>
      <c r="T78" s="10"/>
      <c r="U78" s="10"/>
      <c r="V78" s="10"/>
      <c r="W78" s="308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308"/>
      <c r="M79" s="27" t="s">
        <v>278</v>
      </c>
      <c r="N79" s="10"/>
      <c r="O79" s="10"/>
      <c r="P79" s="10"/>
      <c r="Q79" s="3">
        <v>10</v>
      </c>
      <c r="R79" s="10"/>
      <c r="S79" s="10"/>
      <c r="T79" s="10"/>
      <c r="U79" s="10"/>
      <c r="V79" s="10"/>
      <c r="W79" s="308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>
        <v>1</v>
      </c>
      <c r="F80" s="10"/>
      <c r="G80" s="10"/>
      <c r="H80" s="10"/>
      <c r="I80" s="10"/>
      <c r="J80" s="10"/>
      <c r="K80" s="308"/>
      <c r="M80" s="27" t="s">
        <v>283</v>
      </c>
      <c r="N80" s="10"/>
      <c r="O80" s="10"/>
      <c r="P80" s="10"/>
      <c r="Q80" s="3">
        <v>11</v>
      </c>
      <c r="R80" s="10"/>
      <c r="S80" s="10"/>
      <c r="T80" s="10"/>
      <c r="U80" s="10"/>
      <c r="V80" s="10"/>
      <c r="W80" s="308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308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8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308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8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308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8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>
        <v>3</v>
      </c>
      <c r="F84" s="10"/>
      <c r="G84" s="10"/>
      <c r="H84" s="10"/>
      <c r="I84" s="10"/>
      <c r="J84" s="10"/>
      <c r="K84" s="308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8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308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8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308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8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308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8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>
        <v>1</v>
      </c>
      <c r="F88" s="10"/>
      <c r="G88" s="10"/>
      <c r="H88" s="10"/>
      <c r="I88" s="10"/>
      <c r="J88" s="10"/>
      <c r="K88" s="308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8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308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8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308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8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308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8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308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8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308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8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308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308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1</v>
      </c>
      <c r="F95" s="10"/>
      <c r="G95" s="10"/>
      <c r="H95" s="36" t="s">
        <v>41</v>
      </c>
      <c r="I95" s="3">
        <f>SUM(E70:E95)</f>
        <v>6</v>
      </c>
      <c r="J95" s="10"/>
      <c r="K95" s="308"/>
      <c r="M95" s="27" t="s">
        <v>124</v>
      </c>
      <c r="N95" s="10"/>
      <c r="O95" s="10"/>
      <c r="P95" s="10"/>
      <c r="Q95" s="3">
        <v>9</v>
      </c>
      <c r="R95" s="10"/>
      <c r="S95" s="10"/>
      <c r="T95" s="36" t="s">
        <v>38</v>
      </c>
      <c r="U95" s="3">
        <f>SUM(Q70:Q95)</f>
        <v>38</v>
      </c>
      <c r="V95" s="10"/>
      <c r="W95" s="308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8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8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09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09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7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7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308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308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8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8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8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8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8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8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8"/>
      <c r="M104" s="27" t="s">
        <v>130</v>
      </c>
      <c r="N104" s="10"/>
      <c r="O104" s="10"/>
      <c r="P104" s="10"/>
      <c r="Q104" s="3">
        <v>1</v>
      </c>
      <c r="R104" s="10"/>
      <c r="S104" s="10"/>
      <c r="T104" s="10"/>
      <c r="U104" s="10"/>
      <c r="V104" s="10"/>
      <c r="W104" s="308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8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8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8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8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8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8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8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8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8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8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8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8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308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1</v>
      </c>
      <c r="V111" s="10"/>
      <c r="W111" s="308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09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09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72</vt:i4>
      </vt:variant>
      <vt:variant>
        <vt:lpstr>Intervalos nomeados</vt:lpstr>
      </vt:variant>
      <vt:variant>
        <vt:i4>70</vt:i4>
      </vt:variant>
    </vt:vector>
  </HeadingPairs>
  <TitlesOfParts>
    <vt:vector size="142" baseType="lpstr">
      <vt:lpstr>COLBSU</vt:lpstr>
      <vt:lpstr>GRAFICOS B-EX</vt:lpstr>
      <vt:lpstr>B-SU-001</vt:lpstr>
      <vt:lpstr>B-SU-002</vt:lpstr>
      <vt:lpstr>B-SU-003</vt:lpstr>
      <vt:lpstr>B-SU-004</vt:lpstr>
      <vt:lpstr>B-SU-005</vt:lpstr>
      <vt:lpstr>B-SU-006</vt:lpstr>
      <vt:lpstr>B-SU-007</vt:lpstr>
      <vt:lpstr>B-SU-008</vt:lpstr>
      <vt:lpstr>B-SU-009</vt:lpstr>
      <vt:lpstr>B-SU-010</vt:lpstr>
      <vt:lpstr>B-SU-011</vt:lpstr>
      <vt:lpstr>B-SU-012</vt:lpstr>
      <vt:lpstr>B-SU-013</vt:lpstr>
      <vt:lpstr>B-SU-014</vt:lpstr>
      <vt:lpstr>B-SU-015</vt:lpstr>
      <vt:lpstr>B-SU-016</vt:lpstr>
      <vt:lpstr>B-SU-017</vt:lpstr>
      <vt:lpstr>B-SU-018</vt:lpstr>
      <vt:lpstr>B-SU-019</vt:lpstr>
      <vt:lpstr>B-SU-020</vt:lpstr>
      <vt:lpstr>B-SU-021</vt:lpstr>
      <vt:lpstr>B-SU-022</vt:lpstr>
      <vt:lpstr>B-SU-023</vt:lpstr>
      <vt:lpstr>B-SU-024</vt:lpstr>
      <vt:lpstr>B-SU-025</vt:lpstr>
      <vt:lpstr>B-SU-026</vt:lpstr>
      <vt:lpstr>B-SU-027</vt:lpstr>
      <vt:lpstr>B-SU-028</vt:lpstr>
      <vt:lpstr>B-SU-029</vt:lpstr>
      <vt:lpstr>B-SU-030</vt:lpstr>
      <vt:lpstr>B-SU-031</vt:lpstr>
      <vt:lpstr>B-SU-032</vt:lpstr>
      <vt:lpstr>B-SU-033</vt:lpstr>
      <vt:lpstr>B-SU-034</vt:lpstr>
      <vt:lpstr>B-SU-035</vt:lpstr>
      <vt:lpstr>B-SU-036</vt:lpstr>
      <vt:lpstr>B-SU-037</vt:lpstr>
      <vt:lpstr>B-SU-038</vt:lpstr>
      <vt:lpstr>B-SU-039</vt:lpstr>
      <vt:lpstr>B-SU-040</vt:lpstr>
      <vt:lpstr>B-SU-041</vt:lpstr>
      <vt:lpstr>B-SU-042</vt:lpstr>
      <vt:lpstr>B-SU-043</vt:lpstr>
      <vt:lpstr>B-SU-044</vt:lpstr>
      <vt:lpstr>B-SU-045</vt:lpstr>
      <vt:lpstr>B-SU-046</vt:lpstr>
      <vt:lpstr>B-SU-047</vt:lpstr>
      <vt:lpstr>B-SU-048</vt:lpstr>
      <vt:lpstr>B-SU-049</vt:lpstr>
      <vt:lpstr>B-SU-050</vt:lpstr>
      <vt:lpstr>B-SU-051</vt:lpstr>
      <vt:lpstr>B-SU-052</vt:lpstr>
      <vt:lpstr>B-SU-053</vt:lpstr>
      <vt:lpstr>B-SU-054</vt:lpstr>
      <vt:lpstr>B-SU-055</vt:lpstr>
      <vt:lpstr>B-SU-056</vt:lpstr>
      <vt:lpstr>B-SU-057</vt:lpstr>
      <vt:lpstr>B-SU-058</vt:lpstr>
      <vt:lpstr>B-SU-059</vt:lpstr>
      <vt:lpstr>B-SU-060</vt:lpstr>
      <vt:lpstr>B-SU-061</vt:lpstr>
      <vt:lpstr>B-EX-062</vt:lpstr>
      <vt:lpstr>B-EX-063</vt:lpstr>
      <vt:lpstr>B-EX-064</vt:lpstr>
      <vt:lpstr>B-EX-065</vt:lpstr>
      <vt:lpstr>B-EX-066</vt:lpstr>
      <vt:lpstr>B-EX-067</vt:lpstr>
      <vt:lpstr>B-EX-068</vt:lpstr>
      <vt:lpstr>B-EX-069</vt:lpstr>
      <vt:lpstr>Plan1</vt:lpstr>
      <vt:lpstr>'B-EX-062'!Area_de_impressao</vt:lpstr>
      <vt:lpstr>'B-EX-063'!Area_de_impressao</vt:lpstr>
      <vt:lpstr>'B-EX-064'!Area_de_impressao</vt:lpstr>
      <vt:lpstr>'B-EX-065'!Area_de_impressao</vt:lpstr>
      <vt:lpstr>'B-EX-066'!Area_de_impressao</vt:lpstr>
      <vt:lpstr>'B-EX-067'!Area_de_impressao</vt:lpstr>
      <vt:lpstr>'B-EX-068'!Area_de_impressao</vt:lpstr>
      <vt:lpstr>'B-EX-069'!Area_de_impressao</vt:lpstr>
      <vt:lpstr>'B-SU-001'!Area_de_impressao</vt:lpstr>
      <vt:lpstr>'B-SU-002'!Area_de_impressao</vt:lpstr>
      <vt:lpstr>'B-SU-003'!Area_de_impressao</vt:lpstr>
      <vt:lpstr>'B-SU-004'!Area_de_impressao</vt:lpstr>
      <vt:lpstr>'B-SU-005'!Area_de_impressao</vt:lpstr>
      <vt:lpstr>'B-SU-006'!Area_de_impressao</vt:lpstr>
      <vt:lpstr>'B-SU-007'!Area_de_impressao</vt:lpstr>
      <vt:lpstr>'B-SU-008'!Area_de_impressao</vt:lpstr>
      <vt:lpstr>'B-SU-009'!Area_de_impressao</vt:lpstr>
      <vt:lpstr>'B-SU-010'!Area_de_impressao</vt:lpstr>
      <vt:lpstr>'B-SU-011'!Area_de_impressao</vt:lpstr>
      <vt:lpstr>'B-SU-012'!Area_de_impressao</vt:lpstr>
      <vt:lpstr>'B-SU-013'!Area_de_impressao</vt:lpstr>
      <vt:lpstr>'B-SU-014'!Area_de_impressao</vt:lpstr>
      <vt:lpstr>'B-SU-015'!Area_de_impressao</vt:lpstr>
      <vt:lpstr>'B-SU-016'!Area_de_impressao</vt:lpstr>
      <vt:lpstr>'B-SU-017'!Area_de_impressao</vt:lpstr>
      <vt:lpstr>'B-SU-018'!Area_de_impressao</vt:lpstr>
      <vt:lpstr>'B-SU-019'!Area_de_impressao</vt:lpstr>
      <vt:lpstr>'B-SU-020'!Area_de_impressao</vt:lpstr>
      <vt:lpstr>'B-SU-021'!Area_de_impressao</vt:lpstr>
      <vt:lpstr>'B-SU-022'!Area_de_impressao</vt:lpstr>
      <vt:lpstr>'B-SU-023'!Area_de_impressao</vt:lpstr>
      <vt:lpstr>'B-SU-024'!Area_de_impressao</vt:lpstr>
      <vt:lpstr>'B-SU-025'!Area_de_impressao</vt:lpstr>
      <vt:lpstr>'B-SU-026'!Area_de_impressao</vt:lpstr>
      <vt:lpstr>'B-SU-027'!Area_de_impressao</vt:lpstr>
      <vt:lpstr>'B-SU-028'!Area_de_impressao</vt:lpstr>
      <vt:lpstr>'B-SU-029'!Area_de_impressao</vt:lpstr>
      <vt:lpstr>'B-SU-030'!Area_de_impressao</vt:lpstr>
      <vt:lpstr>'B-SU-031'!Area_de_impressao</vt:lpstr>
      <vt:lpstr>'B-SU-032'!Area_de_impressao</vt:lpstr>
      <vt:lpstr>'B-SU-033'!Area_de_impressao</vt:lpstr>
      <vt:lpstr>'B-SU-034'!Area_de_impressao</vt:lpstr>
      <vt:lpstr>'B-SU-036'!Area_de_impressao</vt:lpstr>
      <vt:lpstr>'B-SU-037'!Area_de_impressao</vt:lpstr>
      <vt:lpstr>'B-SU-038'!Area_de_impressao</vt:lpstr>
      <vt:lpstr>'B-SU-039'!Area_de_impressao</vt:lpstr>
      <vt:lpstr>'B-SU-040'!Area_de_impressao</vt:lpstr>
      <vt:lpstr>'B-SU-041'!Area_de_impressao</vt:lpstr>
      <vt:lpstr>'B-SU-042'!Area_de_impressao</vt:lpstr>
      <vt:lpstr>'B-SU-043'!Area_de_impressao</vt:lpstr>
      <vt:lpstr>'B-SU-044'!Area_de_impressao</vt:lpstr>
      <vt:lpstr>'B-SU-045'!Area_de_impressao</vt:lpstr>
      <vt:lpstr>'B-SU-046'!Area_de_impressao</vt:lpstr>
      <vt:lpstr>'B-SU-047'!Area_de_impressao</vt:lpstr>
      <vt:lpstr>'B-SU-048'!Area_de_impressao</vt:lpstr>
      <vt:lpstr>'B-SU-049'!Area_de_impressao</vt:lpstr>
      <vt:lpstr>'B-SU-050'!Area_de_impressao</vt:lpstr>
      <vt:lpstr>'B-SU-051'!Area_de_impressao</vt:lpstr>
      <vt:lpstr>'B-SU-052'!Area_de_impressao</vt:lpstr>
      <vt:lpstr>'B-SU-053'!Area_de_impressao</vt:lpstr>
      <vt:lpstr>'B-SU-054'!Area_de_impressao</vt:lpstr>
      <vt:lpstr>'B-SU-055'!Area_de_impressao</vt:lpstr>
      <vt:lpstr>'B-SU-056'!Area_de_impressao</vt:lpstr>
      <vt:lpstr>'B-SU-057'!Area_de_impressao</vt:lpstr>
      <vt:lpstr>'B-SU-058'!Area_de_impressao</vt:lpstr>
      <vt:lpstr>'B-SU-059'!Area_de_impressao</vt:lpstr>
      <vt:lpstr>'B-SU-060'!Area_de_impressao</vt:lpstr>
      <vt:lpstr>'B-SU-061'!Area_de_impressao</vt:lpstr>
      <vt:lpstr>COLBSU!Area_de_impressao</vt:lpstr>
      <vt:lpstr>COLBSU!Titulos_de_impressao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benedito</dc:creator>
  <cp:lastModifiedBy>benedito</cp:lastModifiedBy>
  <cp:lastPrinted>2013-09-09T23:10:05Z</cp:lastPrinted>
  <dcterms:created xsi:type="dcterms:W3CDTF">2013-07-19T19:49:34Z</dcterms:created>
  <dcterms:modified xsi:type="dcterms:W3CDTF">2014-05-09T18:53:09Z</dcterms:modified>
</cp:coreProperties>
</file>